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RIIGIEELARVE_RAM/Dokumendid/02.1. Liigendused/2026/03_II_KV_liigendus/DELTA/"/>
    </mc:Choice>
  </mc:AlternateContent>
  <xr:revisionPtr revIDLastSave="19" documentId="8_{F00E7FF1-D001-4C38-9864-BD5FE59EA30E}" xr6:coauthVersionLast="47" xr6:coauthVersionMax="47" xr10:uidLastSave="{B9ABD309-770A-4CB5-AF0B-E32DF509C49A}"/>
  <bookViews>
    <workbookView xWindow="30945" yWindow="-990" windowWidth="33675" windowHeight="19620" xr2:uid="{CE843219-8C03-4330-B0BB-57F90AE72B9C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E96" i="1"/>
  <c r="G96" i="1"/>
  <c r="D57" i="1"/>
  <c r="E57" i="1"/>
  <c r="F57" i="1"/>
  <c r="D52" i="1"/>
  <c r="F52" i="1"/>
  <c r="E38" i="1"/>
  <c r="E33" i="1"/>
  <c r="B14" i="1"/>
  <c r="C14" i="1"/>
  <c r="C11" i="1" s="1"/>
  <c r="E14" i="1"/>
  <c r="C12" i="1"/>
  <c r="G11" i="1"/>
  <c r="D79" i="1"/>
  <c r="F79" i="1"/>
  <c r="I142" i="1"/>
  <c r="I141" i="1"/>
  <c r="I140" i="1"/>
  <c r="I139" i="1"/>
  <c r="I138" i="1"/>
  <c r="I137" i="1"/>
  <c r="I136" i="1"/>
  <c r="I126" i="1"/>
  <c r="I125" i="1"/>
  <c r="I124" i="1"/>
  <c r="I123" i="1"/>
  <c r="I122" i="1"/>
  <c r="I121" i="1"/>
  <c r="I120" i="1"/>
  <c r="I118" i="1"/>
  <c r="I116" i="1"/>
  <c r="I114" i="1"/>
  <c r="I113" i="1"/>
  <c r="I109" i="1"/>
  <c r="I108" i="1"/>
  <c r="I102" i="1"/>
  <c r="I86" i="1"/>
  <c r="I85" i="1"/>
  <c r="I82" i="1"/>
  <c r="I81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8" i="1"/>
  <c r="I56" i="1"/>
  <c r="I54" i="1"/>
  <c r="I53" i="1"/>
  <c r="I51" i="1"/>
  <c r="I50" i="1"/>
  <c r="I45" i="1"/>
  <c r="I36" i="1"/>
  <c r="I35" i="1"/>
  <c r="I31" i="1"/>
  <c r="I30" i="1"/>
  <c r="I24" i="1"/>
  <c r="I20" i="1"/>
  <c r="H126" i="1"/>
  <c r="H124" i="1"/>
  <c r="H122" i="1"/>
  <c r="H120" i="1"/>
  <c r="H118" i="1"/>
  <c r="H116" i="1"/>
  <c r="H114" i="1"/>
  <c r="H113" i="1"/>
  <c r="H112" i="1"/>
  <c r="H109" i="1"/>
  <c r="H106" i="1"/>
  <c r="H104" i="1"/>
  <c r="H103" i="1"/>
  <c r="H102" i="1"/>
  <c r="H100" i="1"/>
  <c r="H98" i="1"/>
  <c r="H97" i="1"/>
  <c r="H95" i="1"/>
  <c r="H93" i="1"/>
  <c r="H91" i="1"/>
  <c r="H90" i="1"/>
  <c r="H89" i="1"/>
  <c r="H86" i="1"/>
  <c r="H83" i="1"/>
  <c r="H82" i="1"/>
  <c r="H81" i="1"/>
  <c r="H80" i="1"/>
  <c r="H78" i="1"/>
  <c r="H76" i="1"/>
  <c r="H75" i="1"/>
  <c r="H73" i="1"/>
  <c r="H71" i="1"/>
  <c r="H70" i="1"/>
  <c r="H68" i="1"/>
  <c r="H66" i="1"/>
  <c r="H64" i="1"/>
  <c r="H63" i="1"/>
  <c r="H61" i="1"/>
  <c r="H59" i="1"/>
  <c r="H58" i="1"/>
  <c r="H56" i="1"/>
  <c r="H55" i="1"/>
  <c r="H54" i="1"/>
  <c r="H53" i="1"/>
  <c r="H51" i="1"/>
  <c r="H50" i="1"/>
  <c r="H47" i="1"/>
  <c r="H46" i="1"/>
  <c r="H45" i="1"/>
  <c r="H44" i="1"/>
  <c r="H43" i="1"/>
  <c r="H42" i="1"/>
  <c r="H41" i="1"/>
  <c r="H40" i="1"/>
  <c r="H39" i="1"/>
  <c r="H36" i="1"/>
  <c r="H35" i="1"/>
  <c r="H34" i="1"/>
  <c r="H31" i="1"/>
  <c r="H30" i="1"/>
  <c r="H26" i="1"/>
  <c r="H24" i="1"/>
  <c r="H21" i="1"/>
  <c r="H20" i="1"/>
  <c r="H19" i="1"/>
  <c r="H18" i="1"/>
  <c r="H17" i="1"/>
  <c r="H16" i="1"/>
  <c r="H15" i="1"/>
  <c r="H142" i="1"/>
  <c r="H140" i="1"/>
  <c r="H139" i="1"/>
  <c r="H137" i="1"/>
  <c r="H134" i="1"/>
  <c r="H131" i="1"/>
  <c r="H130" i="1"/>
  <c r="H129" i="1"/>
  <c r="G106" i="1"/>
  <c r="G105" i="1" s="1"/>
  <c r="I105" i="1" s="1"/>
  <c r="F105" i="1"/>
  <c r="D105" i="1"/>
  <c r="E105" i="1"/>
  <c r="C105" i="1"/>
  <c r="B105" i="1"/>
  <c r="G102" i="1"/>
  <c r="G103" i="1"/>
  <c r="F101" i="1"/>
  <c r="F88" i="1"/>
  <c r="G89" i="1"/>
  <c r="G91" i="1"/>
  <c r="I91" i="1" s="1"/>
  <c r="I106" i="1" l="1"/>
  <c r="H105" i="1"/>
  <c r="G88" i="1"/>
  <c r="I89" i="1"/>
  <c r="F136" i="1"/>
  <c r="F138" i="1"/>
  <c r="F141" i="1"/>
  <c r="G133" i="1"/>
  <c r="G132" i="1" s="1"/>
  <c r="F133" i="1"/>
  <c r="F128" i="1"/>
  <c r="F125" i="1"/>
  <c r="H125" i="1" s="1"/>
  <c r="F123" i="1"/>
  <c r="H123" i="1" s="1"/>
  <c r="F121" i="1"/>
  <c r="H121" i="1" s="1"/>
  <c r="F119" i="1"/>
  <c r="F117" i="1"/>
  <c r="F115" i="1"/>
  <c r="F108" i="1"/>
  <c r="F92" i="1"/>
  <c r="F94" i="1"/>
  <c r="H94" i="1" s="1"/>
  <c r="F96" i="1"/>
  <c r="F99" i="1"/>
  <c r="F85" i="1"/>
  <c r="F60" i="1"/>
  <c r="F29" i="1"/>
  <c r="F28" i="1" s="1"/>
  <c r="F25" i="1"/>
  <c r="F23" i="1"/>
  <c r="G23" i="1"/>
  <c r="I23" i="1" s="1"/>
  <c r="G19" i="1"/>
  <c r="E135" i="1"/>
  <c r="I135" i="1" s="1"/>
  <c r="D136" i="1"/>
  <c r="D138" i="1"/>
  <c r="D141" i="1"/>
  <c r="E134" i="1"/>
  <c r="D133" i="1"/>
  <c r="C133" i="1"/>
  <c r="B133" i="1"/>
  <c r="D128" i="1"/>
  <c r="D127" i="1" s="1"/>
  <c r="E127" i="1" s="1"/>
  <c r="B128" i="1"/>
  <c r="G130" i="1"/>
  <c r="E130" i="1"/>
  <c r="I130" i="1" s="1"/>
  <c r="G129" i="1"/>
  <c r="E129" i="1"/>
  <c r="C129" i="1"/>
  <c r="D119" i="1"/>
  <c r="D117" i="1"/>
  <c r="D115" i="1"/>
  <c r="H115" i="1" s="1"/>
  <c r="D108" i="1"/>
  <c r="H108" i="1" s="1"/>
  <c r="B88" i="1"/>
  <c r="C88" i="1"/>
  <c r="E90" i="1"/>
  <c r="D88" i="1"/>
  <c r="D101" i="1"/>
  <c r="H101" i="1" s="1"/>
  <c r="D99" i="1"/>
  <c r="H99" i="1" s="1"/>
  <c r="H96" i="1"/>
  <c r="D85" i="1"/>
  <c r="H85" i="1" s="1"/>
  <c r="D60" i="1"/>
  <c r="D29" i="1"/>
  <c r="D23" i="1"/>
  <c r="D25" i="1"/>
  <c r="E19" i="1"/>
  <c r="I129" i="1" l="1"/>
  <c r="B132" i="1"/>
  <c r="H133" i="1"/>
  <c r="D28" i="1"/>
  <c r="H28" i="1" s="1"/>
  <c r="H29" i="1"/>
  <c r="C132" i="1"/>
  <c r="B87" i="1"/>
  <c r="H88" i="1"/>
  <c r="H128" i="1"/>
  <c r="E88" i="1"/>
  <c r="I90" i="1"/>
  <c r="I88" i="1"/>
  <c r="E133" i="1"/>
  <c r="E132" i="1" s="1"/>
  <c r="I134" i="1"/>
  <c r="I19" i="1"/>
  <c r="H141" i="1"/>
  <c r="F87" i="1"/>
  <c r="H92" i="1"/>
  <c r="H25" i="1"/>
  <c r="H117" i="1"/>
  <c r="H138" i="1"/>
  <c r="H23" i="1"/>
  <c r="H119" i="1"/>
  <c r="H136" i="1"/>
  <c r="F135" i="1"/>
  <c r="F132" i="1" s="1"/>
  <c r="F22" i="1"/>
  <c r="D135" i="1"/>
  <c r="D87" i="1"/>
  <c r="D22" i="1"/>
  <c r="H87" i="1" l="1"/>
  <c r="D132" i="1"/>
  <c r="H132" i="1" s="1"/>
  <c r="H135" i="1"/>
  <c r="I133" i="1"/>
  <c r="H22" i="1"/>
  <c r="I132" i="1"/>
  <c r="F65" i="1" l="1"/>
  <c r="D65" i="1"/>
  <c r="B65" i="1"/>
  <c r="B60" i="1"/>
  <c r="H60" i="1" s="1"/>
  <c r="G131" i="1"/>
  <c r="G128" i="1"/>
  <c r="F127" i="1"/>
  <c r="G127" i="1" s="1"/>
  <c r="G119" i="1"/>
  <c r="G117" i="1"/>
  <c r="G115" i="1"/>
  <c r="G112" i="1"/>
  <c r="G111" i="1" s="1"/>
  <c r="F111" i="1"/>
  <c r="F110" i="1" s="1"/>
  <c r="F107" i="1" s="1"/>
  <c r="G104" i="1"/>
  <c r="G101" i="1" s="1"/>
  <c r="G100" i="1"/>
  <c r="G99" i="1" s="1"/>
  <c r="G98" i="1"/>
  <c r="G97" i="1"/>
  <c r="G95" i="1"/>
  <c r="G94" i="1" s="1"/>
  <c r="G93" i="1"/>
  <c r="G92" i="1" s="1"/>
  <c r="F84" i="1"/>
  <c r="G83" i="1"/>
  <c r="G80" i="1"/>
  <c r="F77" i="1"/>
  <c r="F74" i="1"/>
  <c r="F72" i="1"/>
  <c r="F69" i="1"/>
  <c r="F67" i="1"/>
  <c r="F62" i="1"/>
  <c r="G59" i="1"/>
  <c r="G57" i="1" s="1"/>
  <c r="G55" i="1"/>
  <c r="G52" i="1" s="1"/>
  <c r="G49" i="1"/>
  <c r="F49" i="1"/>
  <c r="G47" i="1"/>
  <c r="G46" i="1"/>
  <c r="G44" i="1"/>
  <c r="G43" i="1"/>
  <c r="G42" i="1"/>
  <c r="G41" i="1"/>
  <c r="G40" i="1"/>
  <c r="G39" i="1"/>
  <c r="F38" i="1"/>
  <c r="G34" i="1"/>
  <c r="G33" i="1" s="1"/>
  <c r="G32" i="1" s="1"/>
  <c r="F33" i="1"/>
  <c r="F32" i="1" s="1"/>
  <c r="G29" i="1"/>
  <c r="G28" i="1" s="1"/>
  <c r="G27" i="1" s="1"/>
  <c r="F27" i="1"/>
  <c r="G25" i="1"/>
  <c r="G22" i="1" s="1"/>
  <c r="G21" i="1"/>
  <c r="G18" i="1"/>
  <c r="G17" i="1"/>
  <c r="G16" i="1"/>
  <c r="G15" i="1"/>
  <c r="F14" i="1"/>
  <c r="F13" i="1" s="1"/>
  <c r="E131" i="1"/>
  <c r="E128" i="1" s="1"/>
  <c r="E119" i="1"/>
  <c r="E117" i="1"/>
  <c r="E115" i="1"/>
  <c r="E112" i="1"/>
  <c r="E111" i="1" s="1"/>
  <c r="D111" i="1"/>
  <c r="E104" i="1"/>
  <c r="E103" i="1"/>
  <c r="E100" i="1"/>
  <c r="E99" i="1" s="1"/>
  <c r="E98" i="1"/>
  <c r="E97" i="1"/>
  <c r="E95" i="1"/>
  <c r="E94" i="1" s="1"/>
  <c r="E92" i="1"/>
  <c r="D84" i="1"/>
  <c r="E83" i="1"/>
  <c r="E80" i="1"/>
  <c r="D77" i="1"/>
  <c r="D74" i="1"/>
  <c r="D72" i="1"/>
  <c r="D69" i="1"/>
  <c r="D67" i="1"/>
  <c r="D62" i="1"/>
  <c r="E59" i="1"/>
  <c r="E55" i="1"/>
  <c r="E52" i="1" s="1"/>
  <c r="E49" i="1"/>
  <c r="D49" i="1"/>
  <c r="E47" i="1"/>
  <c r="E46" i="1"/>
  <c r="E44" i="1"/>
  <c r="E43" i="1"/>
  <c r="E42" i="1"/>
  <c r="E41" i="1"/>
  <c r="E40" i="1"/>
  <c r="E39" i="1"/>
  <c r="D38" i="1"/>
  <c r="E34" i="1"/>
  <c r="E32" i="1" s="1"/>
  <c r="D33" i="1"/>
  <c r="D32" i="1" s="1"/>
  <c r="E29" i="1"/>
  <c r="E28" i="1" s="1"/>
  <c r="E27" i="1" s="1"/>
  <c r="D27" i="1"/>
  <c r="E25" i="1"/>
  <c r="E22" i="1" s="1"/>
  <c r="E21" i="1"/>
  <c r="E18" i="1"/>
  <c r="E17" i="1"/>
  <c r="E16" i="1"/>
  <c r="E15" i="1"/>
  <c r="D14" i="1"/>
  <c r="D13" i="1" s="1"/>
  <c r="C131" i="1"/>
  <c r="B127" i="1"/>
  <c r="C119" i="1"/>
  <c r="C117" i="1"/>
  <c r="I117" i="1" s="1"/>
  <c r="C115" i="1"/>
  <c r="C112" i="1"/>
  <c r="B111" i="1"/>
  <c r="C104" i="1"/>
  <c r="C103" i="1"/>
  <c r="C100" i="1"/>
  <c r="C98" i="1"/>
  <c r="C97" i="1"/>
  <c r="I97" i="1" s="1"/>
  <c r="C95" i="1"/>
  <c r="C93" i="1"/>
  <c r="B84" i="1"/>
  <c r="H84" i="1" s="1"/>
  <c r="C83" i="1"/>
  <c r="I83" i="1" s="1"/>
  <c r="C80" i="1"/>
  <c r="I80" i="1" s="1"/>
  <c r="B79" i="1"/>
  <c r="H79" i="1" s="1"/>
  <c r="B77" i="1"/>
  <c r="B74" i="1"/>
  <c r="B72" i="1"/>
  <c r="B69" i="1"/>
  <c r="B67" i="1"/>
  <c r="B62" i="1"/>
  <c r="C59" i="1"/>
  <c r="B57" i="1"/>
  <c r="C55" i="1"/>
  <c r="B52" i="1"/>
  <c r="H52" i="1" s="1"/>
  <c r="C49" i="1"/>
  <c r="I49" i="1" s="1"/>
  <c r="B49" i="1"/>
  <c r="H49" i="1" s="1"/>
  <c r="C47" i="1"/>
  <c r="I47" i="1" s="1"/>
  <c r="C46" i="1"/>
  <c r="I46" i="1" s="1"/>
  <c r="C44" i="1"/>
  <c r="C43" i="1"/>
  <c r="C42" i="1"/>
  <c r="C41" i="1"/>
  <c r="C40" i="1"/>
  <c r="C39" i="1"/>
  <c r="B38" i="1"/>
  <c r="C34" i="1"/>
  <c r="B33" i="1"/>
  <c r="C29" i="1"/>
  <c r="B27" i="1"/>
  <c r="H27" i="1" s="1"/>
  <c r="C26" i="1"/>
  <c r="C21" i="1"/>
  <c r="I21" i="1" s="1"/>
  <c r="C18" i="1"/>
  <c r="I18" i="1" s="1"/>
  <c r="C17" i="1"/>
  <c r="C16" i="1"/>
  <c r="C15" i="1"/>
  <c r="H65" i="1" l="1"/>
  <c r="C52" i="1"/>
  <c r="I52" i="1" s="1"/>
  <c r="I55" i="1"/>
  <c r="I39" i="1"/>
  <c r="H62" i="1"/>
  <c r="C99" i="1"/>
  <c r="I99" i="1" s="1"/>
  <c r="I100" i="1"/>
  <c r="C25" i="1"/>
  <c r="I26" i="1"/>
  <c r="C57" i="1"/>
  <c r="I57" i="1" s="1"/>
  <c r="I59" i="1"/>
  <c r="I40" i="1"/>
  <c r="I41" i="1"/>
  <c r="I119" i="1"/>
  <c r="C28" i="1"/>
  <c r="I29" i="1"/>
  <c r="C92" i="1"/>
  <c r="I92" i="1" s="1"/>
  <c r="I93" i="1"/>
  <c r="B32" i="1"/>
  <c r="H32" i="1" s="1"/>
  <c r="H33" i="1"/>
  <c r="H57" i="1"/>
  <c r="H67" i="1"/>
  <c r="I104" i="1"/>
  <c r="I15" i="1"/>
  <c r="I42" i="1"/>
  <c r="H72" i="1"/>
  <c r="C128" i="1"/>
  <c r="I128" i="1" s="1"/>
  <c r="I131" i="1"/>
  <c r="I98" i="1"/>
  <c r="B13" i="1"/>
  <c r="H13" i="1" s="1"/>
  <c r="H14" i="1"/>
  <c r="H11" i="1" s="1"/>
  <c r="B110" i="1"/>
  <c r="H111" i="1"/>
  <c r="I16" i="1"/>
  <c r="I43" i="1"/>
  <c r="H74" i="1"/>
  <c r="C111" i="1"/>
  <c r="I111" i="1" s="1"/>
  <c r="I112" i="1"/>
  <c r="C127" i="1"/>
  <c r="I127" i="1" s="1"/>
  <c r="H127" i="1"/>
  <c r="C94" i="1"/>
  <c r="I94" i="1" s="1"/>
  <c r="I95" i="1"/>
  <c r="C33" i="1"/>
  <c r="I34" i="1"/>
  <c r="H38" i="1"/>
  <c r="I103" i="1"/>
  <c r="H69" i="1"/>
  <c r="I17" i="1"/>
  <c r="I44" i="1"/>
  <c r="H77" i="1"/>
  <c r="I115" i="1"/>
  <c r="E110" i="1"/>
  <c r="E107" i="1" s="1"/>
  <c r="D110" i="1"/>
  <c r="D107" i="1" s="1"/>
  <c r="G87" i="1"/>
  <c r="G12" i="1" s="1"/>
  <c r="C110" i="1"/>
  <c r="E79" i="1"/>
  <c r="E48" i="1" s="1"/>
  <c r="D48" i="1"/>
  <c r="D37" i="1" s="1"/>
  <c r="G110" i="1"/>
  <c r="G107" i="1" s="1"/>
  <c r="D11" i="1"/>
  <c r="C96" i="1"/>
  <c r="E101" i="1"/>
  <c r="F48" i="1"/>
  <c r="B48" i="1"/>
  <c r="G14" i="1"/>
  <c r="G13" i="1" s="1"/>
  <c r="B11" i="1"/>
  <c r="F11" i="1"/>
  <c r="G79" i="1"/>
  <c r="G48" i="1" s="1"/>
  <c r="G38" i="1"/>
  <c r="F12" i="1"/>
  <c r="C79" i="1"/>
  <c r="C101" i="1"/>
  <c r="I101" i="1" s="1"/>
  <c r="B12" i="1"/>
  <c r="C38" i="1"/>
  <c r="I38" i="1" l="1"/>
  <c r="C107" i="1"/>
  <c r="I107" i="1" s="1"/>
  <c r="I110" i="1"/>
  <c r="B107" i="1"/>
  <c r="H107" i="1" s="1"/>
  <c r="H110" i="1"/>
  <c r="H48" i="1"/>
  <c r="H12" i="1" s="1"/>
  <c r="H10" i="1" s="1"/>
  <c r="C22" i="1"/>
  <c r="I22" i="1" s="1"/>
  <c r="I25" i="1"/>
  <c r="I79" i="1"/>
  <c r="I14" i="1"/>
  <c r="I96" i="1"/>
  <c r="C32" i="1"/>
  <c r="I32" i="1" s="1"/>
  <c r="I33" i="1"/>
  <c r="C27" i="1"/>
  <c r="I27" i="1" s="1"/>
  <c r="I28" i="1"/>
  <c r="E87" i="1"/>
  <c r="E12" i="1" s="1"/>
  <c r="G84" i="1"/>
  <c r="E13" i="1"/>
  <c r="E11" i="1"/>
  <c r="C87" i="1"/>
  <c r="D12" i="1"/>
  <c r="D10" i="1" s="1"/>
  <c r="B37" i="1"/>
  <c r="E37" i="1"/>
  <c r="C13" i="1"/>
  <c r="C48" i="1"/>
  <c r="I48" i="1" s="1"/>
  <c r="F10" i="1"/>
  <c r="B10" i="1"/>
  <c r="F37" i="1"/>
  <c r="G37" i="1"/>
  <c r="I87" i="1" l="1"/>
  <c r="I13" i="1"/>
  <c r="H37" i="1"/>
  <c r="I12" i="1"/>
  <c r="I11" i="1"/>
  <c r="E84" i="1"/>
  <c r="G10" i="1"/>
  <c r="E10" i="1"/>
  <c r="C37" i="1"/>
  <c r="I37" i="1" s="1"/>
  <c r="C84" i="1"/>
  <c r="I84" i="1" l="1"/>
  <c r="I10" i="1"/>
  <c r="C10" i="1"/>
</calcChain>
</file>

<file path=xl/sharedStrings.xml><?xml version="1.0" encoding="utf-8"?>
<sst xmlns="http://schemas.openxmlformats.org/spreadsheetml/2006/main" count="150" uniqueCount="124">
  <si>
    <t>Vabariigi Valitsuse 18. detsembri 2025.a korraldus nr 238 "2026. aasta riigieelane</t>
  </si>
  <si>
    <t>täiendav liigendamine" muutmine</t>
  </si>
  <si>
    <t>Lisa (muudetud sõnastuses)</t>
  </si>
  <si>
    <t>Valitsusasutuste ja valitsusasutuste hallatavatele riigiasutustele 2026. aastaks määratud investeeringute ja investeeringutoetuste objektiline liigendus kinnisasjadesse</t>
  </si>
  <si>
    <t>Riigikogus kinnitatud eelarve 
liigendus vastavalt Vabariigi
Valitsuse 18.12.2025 korraldusele nr 238</t>
  </si>
  <si>
    <t>Lisaeelarve liigendus vastavalt käesolevale korraldusele</t>
  </si>
  <si>
    <t>Liigendus vastavalt käesolevale korraldusele</t>
  </si>
  <si>
    <t>Kokku</t>
  </si>
  <si>
    <t>Eelarve kokku</t>
  </si>
  <si>
    <t>Sealhulgas piirmääraga vahendid</t>
  </si>
  <si>
    <t>KOKKU</t>
  </si>
  <si>
    <t>INVESTEERINGUD KOKKU</t>
  </si>
  <si>
    <t>INVESTEERINGUTOETUSED KOKKU</t>
  </si>
  <si>
    <t>Haridus- ja Teadusministeeriumi valitsemisala</t>
  </si>
  <si>
    <t>INVESTEERINGUD</t>
  </si>
  <si>
    <t>IN020254  – Gümnaasiumivõrgu korrastamine</t>
  </si>
  <si>
    <t>IN020021  – Kõrgema Kunstikooli Pallas kinnisvarainvesteeringud</t>
  </si>
  <si>
    <t>IN020270  – Eesti Lennuakadeemia kinnisvara</t>
  </si>
  <si>
    <t>IN020020  – Tallinna Tehnikakõrgkooli kinnisvarainvesteering</t>
  </si>
  <si>
    <t>IN020142  – Tallinna Tervishoiu Kõrgkooli kinnisvarainvesteering</t>
  </si>
  <si>
    <t>IN020018  – Investeeringud haridusasutustesse</t>
  </si>
  <si>
    <t>IN020280  – Eestikeelse kooli reformi riigikoolide investeeringud</t>
  </si>
  <si>
    <t>INVESTEERINGUTOETUSED</t>
  </si>
  <si>
    <t>Haridusvõrgu korrastamine ja arendamine</t>
  </si>
  <si>
    <t>Võrdsete võimaluste tagamine hariduses</t>
  </si>
  <si>
    <t>IN020279  – Eestikeelse kooli reformi Ida –Virumaa investeeringutoetused</t>
  </si>
  <si>
    <t>Justiits- ja Digiministeeriumi valitsemisala</t>
  </si>
  <si>
    <t>Sidevaldkonna õigusruumi tagamine</t>
  </si>
  <si>
    <t>IN030091  – Uue põlvkonna lairibavõrkude arendamine</t>
  </si>
  <si>
    <t>IN030992  – 5G arendamine</t>
  </si>
  <si>
    <t>Kaitseministeeriumi valitsemisala</t>
  </si>
  <si>
    <t>IN041550  – Maa soetused</t>
  </si>
  <si>
    <t>IN041553  – Lääne – Eesti meetme radari taristu</t>
  </si>
  <si>
    <r>
      <t>IN040235  – Väikesaarte energiarajatised CO</t>
    </r>
    <r>
      <rPr>
        <vertAlign val="sub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 xml:space="preserve"> kvoodi müügi tuludest</t>
    </r>
  </si>
  <si>
    <t>Kliimaministeeriumi valitsemisala</t>
  </si>
  <si>
    <t>IN050194  – Veeteede süvendamine</t>
  </si>
  <si>
    <t>IN050098  – Rohuküla sadama kai taastamine</t>
  </si>
  <si>
    <t>IN050442  – Tuletornid</t>
  </si>
  <si>
    <t>IN050968  – Transpordiameti hoonete renoveerimine</t>
  </si>
  <si>
    <t>IN050058  – Arbavere puursüdamike hoidla</t>
  </si>
  <si>
    <t>IN050969  – Maade soetamine</t>
  </si>
  <si>
    <t>IN050051  – Rail Baltica arendus</t>
  </si>
  <si>
    <t>IN05C001  – Riigilaevastiku hooned ja rajatised</t>
  </si>
  <si>
    <t>IN050993  – Värska – Ulitina maantee ümbersõit</t>
  </si>
  <si>
    <t>Raudteetransporditaristu arendamine ja korrashoid</t>
  </si>
  <si>
    <t>IN050979  – Tallinn  – Tartu raudtee elektrifitseerimine</t>
  </si>
  <si>
    <t>Vee säästliku kasutamise ja kaitse tagamine</t>
  </si>
  <si>
    <t>IN056114  – Jääkreostusobjektid</t>
  </si>
  <si>
    <t>IN056115  – Järvede veerežiim</t>
  </si>
  <si>
    <t>IN050410  – Reoveepuhastus ja joogiveevarustus</t>
  </si>
  <si>
    <t>IN050231  – Kliimamõjuga kohanemine</t>
  </si>
  <si>
    <t>Elurikkuse kaitse tagamine</t>
  </si>
  <si>
    <t>IN050232  – Elupaigad ja elurikkus</t>
  </si>
  <si>
    <t>IN059003  – Ida – Viru maakonna programm</t>
  </si>
  <si>
    <t>Kliimamuutuste leevendamine ja kliimamuutustega kohanemine</t>
  </si>
  <si>
    <t>Taastuvenergia osakaalu suurendamine lõpptarbimises</t>
  </si>
  <si>
    <t>IN050073  – Taastuvenergia kasutuselevõtt</t>
  </si>
  <si>
    <t>IN050431  – Ressursitootlikkuse suurendamine</t>
  </si>
  <si>
    <t>Õhukvaliteedi parendamine</t>
  </si>
  <si>
    <t>IN050214  – Elamute kohtküte</t>
  </si>
  <si>
    <t>Energiavarustuse tagamine</t>
  </si>
  <si>
    <t>IN05A086  – Kaugküttekatelde rekonstrueerimine, kütuse vahetus</t>
  </si>
  <si>
    <t>Ohutu ja säästliku transpordisüsteemi arendamine</t>
  </si>
  <si>
    <t>IN050985  – Jalgrattateed ja parklad</t>
  </si>
  <si>
    <t>IN050986  – Mitmeliigilised ühistranspordisõlmed</t>
  </si>
  <si>
    <t>Meremajanduse konkurentsivõime ja veetaristu arendamine</t>
  </si>
  <si>
    <t>IN050976  – Sadamate akvatooriumi kaitse</t>
  </si>
  <si>
    <t>Ringmajanduse korraldamine</t>
  </si>
  <si>
    <t>IN050241  – Ringmajanduse korraldamine</t>
  </si>
  <si>
    <t>IN050618  – Pärandmõjude likvideerimine</t>
  </si>
  <si>
    <t>Teetransporditaristu arendamine ja korrashoid</t>
  </si>
  <si>
    <t>IN050433  – Riigimaanteede remondi koondprojekt</t>
  </si>
  <si>
    <t>Eluasemete kvaliteedi ja kättesaadavuse parandamine</t>
  </si>
  <si>
    <t>IN050100  – Elukondlik kinnisvara maapiirkondades</t>
  </si>
  <si>
    <t>IN050084  – Korterelamute rekonstrueerimine</t>
  </si>
  <si>
    <t>IN050079  – Väikeelamute energiatõhususe suurendamine</t>
  </si>
  <si>
    <t>IN05A077  – Suurperede elamistingimuste parandamine</t>
  </si>
  <si>
    <t>Kultuuriministeeriumi valitsemisala</t>
  </si>
  <si>
    <t>IN06R025  – Lastekirjanduse Keskuse põhivara soetus</t>
  </si>
  <si>
    <t>Etenduskunstide poliitika kujundamine ja rakendamine</t>
  </si>
  <si>
    <t>IN06S003  – Endla Teater SA</t>
  </si>
  <si>
    <t>IN06S002  – SA Rakvere Teatrimaja</t>
  </si>
  <si>
    <t>IN06S001  – Ugala Teater SA</t>
  </si>
  <si>
    <t>Raamatukogupoliitika kujundamine ja rakendamine</t>
  </si>
  <si>
    <t>IN06A001  – Eesti Rahvusraamatukogu hoone</t>
  </si>
  <si>
    <t>Meediapoliitika kujundamine ja rakendamine</t>
  </si>
  <si>
    <t>IN06A003  – Rahvusringhääling, hooned ja tehnika</t>
  </si>
  <si>
    <t>Saavutusspordi toetamine ja arendamine</t>
  </si>
  <si>
    <t>IN06S014  – Tehvandi Spordikeskus SA</t>
  </si>
  <si>
    <t>IN06S009  – Jõulumäe Tervisespordi Keskus SA</t>
  </si>
  <si>
    <t>Kunstipoliitika kujundamine ja rakendamine</t>
  </si>
  <si>
    <t>IN06S035  – Kunstihoone SA</t>
  </si>
  <si>
    <t>Muuseumi – ja muinsuskaitsepoliitika kujundamine, rakendamine</t>
  </si>
  <si>
    <t>IN06S006  – Virumaa Muuseumid SA</t>
  </si>
  <si>
    <t>IN06M002  – Muinsuskaitseameti toetused mälestiste omanikele</t>
  </si>
  <si>
    <t>IN06S041  – Rannarootsi Muuseum SA</t>
  </si>
  <si>
    <t>Muusikapoliitika kujundamine ja rakendamine</t>
  </si>
  <si>
    <t>IN06S022  – Eesti Kontsert</t>
  </si>
  <si>
    <t>Regionaal- ja Põllumajandusministeeriumi valitsemisala</t>
  </si>
  <si>
    <t>IN080008  – Laborite sisseseade</t>
  </si>
  <si>
    <t>Regionaalpoliitika kujundamine ja rakendamine</t>
  </si>
  <si>
    <t>IN080027  – C.R.J.Talumuuseumi elamu – peahoone</t>
  </si>
  <si>
    <t>IN089306  – Maaelu arengukava investeeringud</t>
  </si>
  <si>
    <t>IN005R00  – Regionaalsed investeeringutoetused</t>
  </si>
  <si>
    <t>Ringbiomajanduse arendamine</t>
  </si>
  <si>
    <t>Põllumajandus – ja toidusektori konkurentsivõime tõstmine</t>
  </si>
  <si>
    <t>Põllumajandusmaa ja maaparanduse poliitika kujundamine</t>
  </si>
  <si>
    <t>Kutselise kalapüügi korraldamine</t>
  </si>
  <si>
    <t>IN089336  – Kalanduse rakenduskava investeeringud</t>
  </si>
  <si>
    <t>Kalavarude haldamine ja kaitse</t>
  </si>
  <si>
    <t>Kalandusturu korraldamine</t>
  </si>
  <si>
    <t>Siseministeeriumi valitsemisala</t>
  </si>
  <si>
    <t>IN100106  – Sisekaitseakateemia Kase tn kompleks</t>
  </si>
  <si>
    <t>IN104520  – Mäealuse 2/2, Tallinn</t>
  </si>
  <si>
    <t>IN104529  – Rakvere politseijaoskonna ehitustööd</t>
  </si>
  <si>
    <t>Sotsiaalministeeriumi valitsemisala</t>
  </si>
  <si>
    <t>IN110033  – Kaagvere kinnistud</t>
  </si>
  <si>
    <t>Hoolekande kättesaadavuse tagamine ja toimetuleku toetamine</t>
  </si>
  <si>
    <t>IN110018  – Elu- ja teenuskohad</t>
  </si>
  <si>
    <t>Esmatasandi tervishoiu ja spetsialiseeritud abi tagamine</t>
  </si>
  <si>
    <t>IN110017  – Tervisekeskused</t>
  </si>
  <si>
    <t>IN110135  – Tervishoiuasutuste energiatõhusus CO2 kvoodi müügist</t>
  </si>
  <si>
    <t>Laste heaolu toetavate teenuste korraldamine</t>
  </si>
  <si>
    <t>Vastavalt riigieelarve seaduse § 26 lõikele 7 liigendatakse investeeringud maksumusega kümme miljonit eurot või rohkem riigieelarves investeeringuobjektide kaupa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</si>
</sst>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bscript"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B8CCE4"/>
        <bgColor indexed="64"/>
      </patternFill>
    </fill>
    <fill>
      <patternFill patternType="solid">
        <fgColor rgb="FFB8CCE4"/>
        <bgColor theme="4" tint="0.79995117038483843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theme="4" tint="0.79995117038483843"/>
      </patternFill>
    </fill>
    <fill>
      <patternFill patternType="solid">
        <fgColor rgb="FFDCE6F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3" fontId="4" fillId="4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3" fontId="5" fillId="5" borderId="6" xfId="0" applyNumberFormat="1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left" indent="1"/>
    </xf>
    <xf numFmtId="3" fontId="5" fillId="7" borderId="6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left" indent="3"/>
    </xf>
    <xf numFmtId="3" fontId="6" fillId="0" borderId="6" xfId="0" applyNumberFormat="1" applyFont="1" applyBorder="1" applyAlignment="1">
      <alignment horizontal="right"/>
    </xf>
    <xf numFmtId="3" fontId="6" fillId="0" borderId="6" xfId="0" applyNumberFormat="1" applyFont="1" applyBorder="1"/>
    <xf numFmtId="0" fontId="6" fillId="8" borderId="6" xfId="0" applyFont="1" applyFill="1" applyBorder="1" applyAlignment="1">
      <alignment horizontal="left" indent="2"/>
    </xf>
    <xf numFmtId="3" fontId="6" fillId="8" borderId="6" xfId="0" applyNumberFormat="1" applyFont="1" applyFill="1" applyBorder="1"/>
    <xf numFmtId="0" fontId="0" fillId="0" borderId="0" xfId="0" applyAlignment="1">
      <alignment horizontal="left" wrapText="1"/>
    </xf>
    <xf numFmtId="3" fontId="8" fillId="0" borderId="6" xfId="0" applyNumberFormat="1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E4BDB-5908-4BC7-91AF-931D75B6533F}">
  <sheetPr>
    <pageSetUpPr fitToPage="1"/>
  </sheetPr>
  <dimension ref="A1:I144"/>
  <sheetViews>
    <sheetView tabSelected="1" zoomScale="130" zoomScaleNormal="130" workbookViewId="0">
      <pane xSplit="1" ySplit="9" topLeftCell="B34" activePane="bottomRight" state="frozen"/>
      <selection pane="topRight" activeCell="B1" sqref="B1"/>
      <selection pane="bottomLeft" activeCell="A11" sqref="A11"/>
      <selection pane="bottomRight" activeCell="A133" sqref="A133"/>
    </sheetView>
  </sheetViews>
  <sheetFormatPr defaultRowHeight="14.4" x14ac:dyDescent="0.3"/>
  <cols>
    <col min="1" max="1" width="75.6640625" bestFit="1" customWidth="1"/>
    <col min="2" max="2" width="17.5546875" customWidth="1"/>
    <col min="3" max="7" width="17.44140625" customWidth="1"/>
    <col min="8" max="8" width="20.33203125" customWidth="1"/>
    <col min="9" max="9" width="17.44140625" customWidth="1"/>
  </cols>
  <sheetData>
    <row r="1" spans="1:9" x14ac:dyDescent="0.3">
      <c r="C1" s="1"/>
      <c r="D1" s="1"/>
      <c r="E1" s="1"/>
      <c r="F1" s="1"/>
      <c r="G1" s="1"/>
      <c r="I1" s="1" t="s">
        <v>0</v>
      </c>
    </row>
    <row r="2" spans="1:9" x14ac:dyDescent="0.3">
      <c r="C2" s="1"/>
      <c r="D2" s="1"/>
      <c r="E2" s="1"/>
      <c r="F2" s="1"/>
      <c r="G2" s="1"/>
      <c r="I2" s="1" t="s">
        <v>1</v>
      </c>
    </row>
    <row r="3" spans="1:9" x14ac:dyDescent="0.3">
      <c r="C3" s="1"/>
      <c r="D3" s="1"/>
      <c r="E3" s="1"/>
      <c r="F3" s="1"/>
      <c r="G3" s="1"/>
      <c r="I3" s="1" t="s">
        <v>2</v>
      </c>
    </row>
    <row r="4" spans="1:9" x14ac:dyDescent="0.3">
      <c r="C4" s="1"/>
      <c r="D4" s="1"/>
      <c r="E4" s="1"/>
      <c r="F4" s="1"/>
      <c r="G4" s="1"/>
      <c r="I4" s="1"/>
    </row>
    <row r="5" spans="1:9" ht="15.6" x14ac:dyDescent="0.3">
      <c r="A5" s="2" t="s">
        <v>3</v>
      </c>
      <c r="C5" s="1"/>
      <c r="D5" s="1"/>
      <c r="E5" s="1"/>
      <c r="F5" s="1"/>
      <c r="G5" s="1"/>
      <c r="I5" s="1"/>
    </row>
    <row r="6" spans="1:9" ht="17.399999999999999" x14ac:dyDescent="0.3">
      <c r="A6" s="3"/>
      <c r="B6" s="4"/>
      <c r="C6" s="4"/>
      <c r="D6" s="4"/>
      <c r="E6" s="4"/>
      <c r="F6" s="4"/>
      <c r="G6" s="4"/>
      <c r="H6" s="4"/>
      <c r="I6" s="4"/>
    </row>
    <row r="7" spans="1:9" ht="24.6" customHeight="1" x14ac:dyDescent="0.3">
      <c r="A7" s="17"/>
      <c r="B7" s="20" t="s">
        <v>4</v>
      </c>
      <c r="C7" s="17"/>
      <c r="D7" s="20" t="s">
        <v>5</v>
      </c>
      <c r="E7" s="17"/>
      <c r="F7" s="20" t="s">
        <v>6</v>
      </c>
      <c r="G7" s="17"/>
      <c r="H7" s="20" t="s">
        <v>7</v>
      </c>
      <c r="I7" s="17"/>
    </row>
    <row r="8" spans="1:9" ht="25.2" customHeight="1" x14ac:dyDescent="0.3">
      <c r="A8" s="18"/>
      <c r="B8" s="21"/>
      <c r="C8" s="19"/>
      <c r="D8" s="21"/>
      <c r="E8" s="19"/>
      <c r="F8" s="21"/>
      <c r="G8" s="19"/>
      <c r="H8" s="21"/>
      <c r="I8" s="19"/>
    </row>
    <row r="9" spans="1:9" ht="39.6" x14ac:dyDescent="0.3">
      <c r="A9" s="19"/>
      <c r="B9" s="5" t="s">
        <v>8</v>
      </c>
      <c r="C9" s="5" t="s">
        <v>9</v>
      </c>
      <c r="D9" s="5" t="s">
        <v>8</v>
      </c>
      <c r="E9" s="5" t="s">
        <v>9</v>
      </c>
      <c r="F9" s="5" t="s">
        <v>8</v>
      </c>
      <c r="G9" s="5" t="s">
        <v>9</v>
      </c>
      <c r="H9" s="5" t="s">
        <v>8</v>
      </c>
      <c r="I9" s="5" t="s">
        <v>9</v>
      </c>
    </row>
    <row r="10" spans="1:9" x14ac:dyDescent="0.3">
      <c r="A10" s="6" t="s">
        <v>10</v>
      </c>
      <c r="B10" s="7">
        <f t="shared" ref="B10:I10" si="0">B11+B12</f>
        <v>-857488016</v>
      </c>
      <c r="C10" s="7">
        <f t="shared" si="0"/>
        <v>-62815138</v>
      </c>
      <c r="D10" s="7">
        <f t="shared" si="0"/>
        <v>-798760</v>
      </c>
      <c r="E10" s="7">
        <f t="shared" si="0"/>
        <v>-798760</v>
      </c>
      <c r="F10" s="7">
        <f t="shared" si="0"/>
        <v>-658224</v>
      </c>
      <c r="G10" s="7">
        <f t="shared" si="0"/>
        <v>-658224</v>
      </c>
      <c r="H10" s="7">
        <f t="shared" si="0"/>
        <v>-858945000</v>
      </c>
      <c r="I10" s="7">
        <f t="shared" si="0"/>
        <v>-64272122</v>
      </c>
    </row>
    <row r="11" spans="1:9" x14ac:dyDescent="0.3">
      <c r="A11" s="8" t="s">
        <v>11</v>
      </c>
      <c r="B11" s="9">
        <f t="shared" ref="B11:H11" si="1">SUMIF($A$13:$A$552,"INVESTEERINGUD",B13:B552)</f>
        <v>-26909024</v>
      </c>
      <c r="C11" s="9">
        <f t="shared" si="1"/>
        <v>-16502164</v>
      </c>
      <c r="D11" s="9">
        <f t="shared" si="1"/>
        <v>-361760</v>
      </c>
      <c r="E11" s="9">
        <f t="shared" si="1"/>
        <v>-361760</v>
      </c>
      <c r="F11" s="9">
        <f t="shared" si="1"/>
        <v>0</v>
      </c>
      <c r="G11" s="9">
        <f t="shared" si="1"/>
        <v>0</v>
      </c>
      <c r="H11" s="9">
        <f t="shared" si="1"/>
        <v>-27270784</v>
      </c>
      <c r="I11" s="9">
        <f>I14+I33+I38+I85+I108+I128+I133</f>
        <v>-16863924</v>
      </c>
    </row>
    <row r="12" spans="1:9" x14ac:dyDescent="0.3">
      <c r="A12" s="8" t="s">
        <v>12</v>
      </c>
      <c r="B12" s="9">
        <f t="shared" ref="B12:I12" si="2">SUMIF($A$13:$A$552,"INVESTEERINGUTOETUSED",B13:B552)</f>
        <v>-830578992</v>
      </c>
      <c r="C12" s="9">
        <f t="shared" si="2"/>
        <v>-46312974</v>
      </c>
      <c r="D12" s="9">
        <f t="shared" si="2"/>
        <v>-437000</v>
      </c>
      <c r="E12" s="9">
        <f t="shared" si="2"/>
        <v>-437000</v>
      </c>
      <c r="F12" s="9">
        <f t="shared" si="2"/>
        <v>-658224</v>
      </c>
      <c r="G12" s="9">
        <f t="shared" si="2"/>
        <v>-658224</v>
      </c>
      <c r="H12" s="9">
        <f t="shared" si="2"/>
        <v>-831674216</v>
      </c>
      <c r="I12" s="9">
        <f t="shared" si="2"/>
        <v>-47408198</v>
      </c>
    </row>
    <row r="13" spans="1:9" x14ac:dyDescent="0.3">
      <c r="A13" s="6" t="s">
        <v>13</v>
      </c>
      <c r="B13" s="7">
        <f t="shared" ref="B13:G13" si="3">B14+B22</f>
        <v>-17806870</v>
      </c>
      <c r="C13" s="7">
        <f t="shared" si="3"/>
        <v>-5838440</v>
      </c>
      <c r="D13" s="7">
        <f t="shared" si="3"/>
        <v>-275000</v>
      </c>
      <c r="E13" s="7">
        <f t="shared" si="3"/>
        <v>-275000</v>
      </c>
      <c r="F13" s="7">
        <f t="shared" si="3"/>
        <v>0</v>
      </c>
      <c r="G13" s="7">
        <f t="shared" si="3"/>
        <v>0</v>
      </c>
      <c r="H13" s="7">
        <f t="shared" ref="H13:I76" si="4">B13+D13+F13</f>
        <v>-18081870</v>
      </c>
      <c r="I13" s="7">
        <f t="shared" si="4"/>
        <v>-6113440</v>
      </c>
    </row>
    <row r="14" spans="1:9" x14ac:dyDescent="0.3">
      <c r="A14" s="8" t="s">
        <v>14</v>
      </c>
      <c r="B14" s="9">
        <f>SUBTOTAL(9,B15:B21)</f>
        <v>-5320205</v>
      </c>
      <c r="C14" s="9">
        <f>SUBTOTAL(9,C15:C21)</f>
        <v>-4432154</v>
      </c>
      <c r="D14" s="9">
        <f>SUBTOTAL(9,D15:D21)</f>
        <v>-275000</v>
      </c>
      <c r="E14" s="9">
        <f>SUBTOTAL(9,E15:E21)</f>
        <v>-275000</v>
      </c>
      <c r="F14" s="9">
        <f>SUBTOTAL(9,F15:F21)</f>
        <v>0</v>
      </c>
      <c r="G14" s="9">
        <f>SUM(G15:G21)</f>
        <v>0</v>
      </c>
      <c r="H14" s="9">
        <f t="shared" si="4"/>
        <v>-5595205</v>
      </c>
      <c r="I14" s="9">
        <f t="shared" si="4"/>
        <v>-4707154</v>
      </c>
    </row>
    <row r="15" spans="1:9" x14ac:dyDescent="0.3">
      <c r="A15" s="10" t="s">
        <v>15</v>
      </c>
      <c r="B15" s="11">
        <v>-1131870</v>
      </c>
      <c r="C15" s="12">
        <f>B15</f>
        <v>-1131870</v>
      </c>
      <c r="D15" s="12">
        <v>0</v>
      </c>
      <c r="E15" s="12">
        <f>D15</f>
        <v>0</v>
      </c>
      <c r="F15" s="12">
        <v>0</v>
      </c>
      <c r="G15" s="12">
        <f>F15</f>
        <v>0</v>
      </c>
      <c r="H15" s="11">
        <f t="shared" si="4"/>
        <v>-1131870</v>
      </c>
      <c r="I15" s="12">
        <f t="shared" si="4"/>
        <v>-1131870</v>
      </c>
    </row>
    <row r="16" spans="1:9" x14ac:dyDescent="0.3">
      <c r="A16" s="10" t="s">
        <v>16</v>
      </c>
      <c r="B16" s="11">
        <v>-440000</v>
      </c>
      <c r="C16" s="12">
        <f>B16</f>
        <v>-440000</v>
      </c>
      <c r="D16" s="12">
        <v>340000</v>
      </c>
      <c r="E16" s="12">
        <f>D16</f>
        <v>340000</v>
      </c>
      <c r="F16" s="12">
        <v>0</v>
      </c>
      <c r="G16" s="12">
        <f>F16</f>
        <v>0</v>
      </c>
      <c r="H16" s="11">
        <f t="shared" si="4"/>
        <v>-100000</v>
      </c>
      <c r="I16" s="12">
        <f t="shared" si="4"/>
        <v>-100000</v>
      </c>
    </row>
    <row r="17" spans="1:9" x14ac:dyDescent="0.3">
      <c r="A17" s="10" t="s">
        <v>17</v>
      </c>
      <c r="B17" s="11">
        <v>-150000</v>
      </c>
      <c r="C17" s="12">
        <f>B17</f>
        <v>-150000</v>
      </c>
      <c r="D17" s="12">
        <v>0</v>
      </c>
      <c r="E17" s="12">
        <f>D17</f>
        <v>0</v>
      </c>
      <c r="F17" s="12">
        <v>0</v>
      </c>
      <c r="G17" s="12">
        <f>F17</f>
        <v>0</v>
      </c>
      <c r="H17" s="11">
        <f t="shared" si="4"/>
        <v>-150000</v>
      </c>
      <c r="I17" s="12">
        <f t="shared" si="4"/>
        <v>-150000</v>
      </c>
    </row>
    <row r="18" spans="1:9" x14ac:dyDescent="0.3">
      <c r="A18" s="10" t="s">
        <v>18</v>
      </c>
      <c r="B18" s="11">
        <v>-500000</v>
      </c>
      <c r="C18" s="12">
        <f>B18</f>
        <v>-500000</v>
      </c>
      <c r="D18" s="12">
        <v>-415000</v>
      </c>
      <c r="E18" s="12">
        <f>D18</f>
        <v>-415000</v>
      </c>
      <c r="F18" s="12">
        <v>0</v>
      </c>
      <c r="G18" s="12">
        <f>F18</f>
        <v>0</v>
      </c>
      <c r="H18" s="11">
        <f t="shared" si="4"/>
        <v>-915000</v>
      </c>
      <c r="I18" s="12">
        <f t="shared" si="4"/>
        <v>-915000</v>
      </c>
    </row>
    <row r="19" spans="1:9" x14ac:dyDescent="0.3">
      <c r="A19" s="10" t="s">
        <v>19</v>
      </c>
      <c r="B19" s="11">
        <v>0</v>
      </c>
      <c r="C19" s="12">
        <v>0</v>
      </c>
      <c r="D19" s="12">
        <v>-200000</v>
      </c>
      <c r="E19" s="12">
        <f>D19</f>
        <v>-200000</v>
      </c>
      <c r="F19" s="12">
        <v>0</v>
      </c>
      <c r="G19" s="12">
        <f>F19</f>
        <v>0</v>
      </c>
      <c r="H19" s="11">
        <f t="shared" si="4"/>
        <v>-200000</v>
      </c>
      <c r="I19" s="12">
        <f t="shared" si="4"/>
        <v>-200000</v>
      </c>
    </row>
    <row r="20" spans="1:9" x14ac:dyDescent="0.3">
      <c r="A20" s="10" t="s">
        <v>20</v>
      </c>
      <c r="B20" s="11">
        <v>-888051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1">
        <f t="shared" si="4"/>
        <v>-888051</v>
      </c>
      <c r="I20" s="12">
        <f t="shared" si="4"/>
        <v>0</v>
      </c>
    </row>
    <row r="21" spans="1:9" x14ac:dyDescent="0.3">
      <c r="A21" s="10" t="s">
        <v>21</v>
      </c>
      <c r="B21" s="11">
        <v>-2210284</v>
      </c>
      <c r="C21" s="12">
        <f>B21</f>
        <v>-2210284</v>
      </c>
      <c r="D21" s="12">
        <v>0</v>
      </c>
      <c r="E21" s="12">
        <f>D21</f>
        <v>0</v>
      </c>
      <c r="F21" s="12">
        <v>0</v>
      </c>
      <c r="G21" s="12">
        <f>F21</f>
        <v>0</v>
      </c>
      <c r="H21" s="11">
        <f t="shared" si="4"/>
        <v>-2210284</v>
      </c>
      <c r="I21" s="12">
        <f t="shared" si="4"/>
        <v>-2210284</v>
      </c>
    </row>
    <row r="22" spans="1:9" x14ac:dyDescent="0.3">
      <c r="A22" s="8" t="s">
        <v>22</v>
      </c>
      <c r="B22" s="9">
        <v>-12486665</v>
      </c>
      <c r="C22" s="9">
        <f>C23+C25</f>
        <v>-1406286</v>
      </c>
      <c r="D22" s="9">
        <f>D23+D25</f>
        <v>0</v>
      </c>
      <c r="E22" s="9">
        <f>E23+E25</f>
        <v>0</v>
      </c>
      <c r="F22" s="9">
        <f>F23+F25</f>
        <v>0</v>
      </c>
      <c r="G22" s="9">
        <f>G23+G25</f>
        <v>0</v>
      </c>
      <c r="H22" s="9">
        <f t="shared" si="4"/>
        <v>-12486665</v>
      </c>
      <c r="I22" s="9">
        <f t="shared" si="4"/>
        <v>-1406286</v>
      </c>
    </row>
    <row r="23" spans="1:9" x14ac:dyDescent="0.3">
      <c r="A23" s="13" t="s">
        <v>23</v>
      </c>
      <c r="B23" s="14">
        <v>-11080379</v>
      </c>
      <c r="C23" s="14">
        <v>0</v>
      </c>
      <c r="D23" s="14">
        <f>D24</f>
        <v>0</v>
      </c>
      <c r="E23" s="14">
        <v>0</v>
      </c>
      <c r="F23" s="14">
        <f>F24</f>
        <v>0</v>
      </c>
      <c r="G23" s="14">
        <f>G24</f>
        <v>0</v>
      </c>
      <c r="H23" s="14">
        <f t="shared" si="4"/>
        <v>-11080379</v>
      </c>
      <c r="I23" s="14">
        <f t="shared" si="4"/>
        <v>0</v>
      </c>
    </row>
    <row r="24" spans="1:9" x14ac:dyDescent="0.3">
      <c r="A24" s="10" t="s">
        <v>20</v>
      </c>
      <c r="B24" s="11">
        <v>-11080379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1">
        <f t="shared" si="4"/>
        <v>-11080379</v>
      </c>
      <c r="I24" s="12">
        <f t="shared" si="4"/>
        <v>0</v>
      </c>
    </row>
    <row r="25" spans="1:9" x14ac:dyDescent="0.3">
      <c r="A25" s="13" t="s">
        <v>24</v>
      </c>
      <c r="B25" s="14">
        <v>-1406286</v>
      </c>
      <c r="C25" s="14">
        <f>C26</f>
        <v>-1406286</v>
      </c>
      <c r="D25" s="14">
        <f>D26</f>
        <v>0</v>
      </c>
      <c r="E25" s="14">
        <f>E26</f>
        <v>0</v>
      </c>
      <c r="F25" s="14">
        <f>F26</f>
        <v>0</v>
      </c>
      <c r="G25" s="14">
        <f>G26</f>
        <v>0</v>
      </c>
      <c r="H25" s="14">
        <f t="shared" si="4"/>
        <v>-1406286</v>
      </c>
      <c r="I25" s="14">
        <f t="shared" si="4"/>
        <v>-1406286</v>
      </c>
    </row>
    <row r="26" spans="1:9" x14ac:dyDescent="0.3">
      <c r="A26" s="10" t="s">
        <v>25</v>
      </c>
      <c r="B26" s="11">
        <v>-1406286</v>
      </c>
      <c r="C26" s="12">
        <f>B26</f>
        <v>-1406286</v>
      </c>
      <c r="D26" s="12">
        <v>0</v>
      </c>
      <c r="E26" s="12">
        <v>0</v>
      </c>
      <c r="F26" s="12">
        <v>0</v>
      </c>
      <c r="G26" s="12">
        <v>0</v>
      </c>
      <c r="H26" s="11">
        <f t="shared" si="4"/>
        <v>-1406286</v>
      </c>
      <c r="I26" s="12">
        <f t="shared" si="4"/>
        <v>-1406286</v>
      </c>
    </row>
    <row r="27" spans="1:9" x14ac:dyDescent="0.3">
      <c r="A27" s="6" t="s">
        <v>26</v>
      </c>
      <c r="B27" s="7">
        <f t="shared" ref="B27:G27" si="5">B28</f>
        <v>-9390000</v>
      </c>
      <c r="C27" s="7">
        <f t="shared" si="5"/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4"/>
        <v>-9390000</v>
      </c>
      <c r="I27" s="7">
        <f t="shared" si="4"/>
        <v>0</v>
      </c>
    </row>
    <row r="28" spans="1:9" x14ac:dyDescent="0.3">
      <c r="A28" s="8" t="s">
        <v>22</v>
      </c>
      <c r="B28" s="9">
        <v>-9390000</v>
      </c>
      <c r="C28" s="9">
        <f>C29</f>
        <v>0</v>
      </c>
      <c r="D28" s="9">
        <f>D29</f>
        <v>0</v>
      </c>
      <c r="E28" s="9">
        <f>E29</f>
        <v>0</v>
      </c>
      <c r="F28" s="9">
        <f>F29</f>
        <v>0</v>
      </c>
      <c r="G28" s="9">
        <f>G29</f>
        <v>0</v>
      </c>
      <c r="H28" s="9">
        <f t="shared" si="4"/>
        <v>-9390000</v>
      </c>
      <c r="I28" s="9">
        <f t="shared" si="4"/>
        <v>0</v>
      </c>
    </row>
    <row r="29" spans="1:9" x14ac:dyDescent="0.3">
      <c r="A29" s="13" t="s">
        <v>27</v>
      </c>
      <c r="B29" s="14">
        <v>-9390000</v>
      </c>
      <c r="C29" s="14">
        <f>C30+C31</f>
        <v>0</v>
      </c>
      <c r="D29" s="14">
        <f>D30+D31</f>
        <v>0</v>
      </c>
      <c r="E29" s="14">
        <f>E30+E31</f>
        <v>0</v>
      </c>
      <c r="F29" s="14">
        <f>F30+F31</f>
        <v>0</v>
      </c>
      <c r="G29" s="14">
        <f>G30+G31</f>
        <v>0</v>
      </c>
      <c r="H29" s="14">
        <f t="shared" si="4"/>
        <v>-9390000</v>
      </c>
      <c r="I29" s="14">
        <f t="shared" si="4"/>
        <v>0</v>
      </c>
    </row>
    <row r="30" spans="1:9" x14ac:dyDescent="0.3">
      <c r="A30" s="10" t="s">
        <v>28</v>
      </c>
      <c r="B30" s="11">
        <v>-5000000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1">
        <f t="shared" si="4"/>
        <v>-5000000</v>
      </c>
      <c r="I30" s="12">
        <f t="shared" si="4"/>
        <v>0</v>
      </c>
    </row>
    <row r="31" spans="1:9" x14ac:dyDescent="0.3">
      <c r="A31" s="10" t="s">
        <v>29</v>
      </c>
      <c r="B31" s="11">
        <v>-4390000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1">
        <f t="shared" si="4"/>
        <v>-4390000</v>
      </c>
      <c r="I31" s="12">
        <f t="shared" si="4"/>
        <v>0</v>
      </c>
    </row>
    <row r="32" spans="1:9" x14ac:dyDescent="0.3">
      <c r="A32" s="6" t="s">
        <v>30</v>
      </c>
      <c r="B32" s="7">
        <f t="shared" ref="B32:G32" si="6">B33</f>
        <v>-12058809</v>
      </c>
      <c r="C32" s="7">
        <f t="shared" si="6"/>
        <v>-4000000</v>
      </c>
      <c r="D32" s="7">
        <f t="shared" si="6"/>
        <v>0</v>
      </c>
      <c r="E32" s="7">
        <f t="shared" si="6"/>
        <v>0</v>
      </c>
      <c r="F32" s="7">
        <f t="shared" si="6"/>
        <v>0</v>
      </c>
      <c r="G32" s="7">
        <f t="shared" si="6"/>
        <v>0</v>
      </c>
      <c r="H32" s="7">
        <f t="shared" si="4"/>
        <v>-12058809</v>
      </c>
      <c r="I32" s="7">
        <f t="shared" si="4"/>
        <v>-4000000</v>
      </c>
    </row>
    <row r="33" spans="1:9" x14ac:dyDescent="0.3">
      <c r="A33" s="8" t="s">
        <v>14</v>
      </c>
      <c r="B33" s="9">
        <f>SUBTOTAL(9,B34:B36)</f>
        <v>-12058809</v>
      </c>
      <c r="C33" s="9">
        <f>SUM(C34:C36)</f>
        <v>-4000000</v>
      </c>
      <c r="D33" s="9">
        <f>SUBTOTAL(9,D34:D36)</f>
        <v>0</v>
      </c>
      <c r="E33" s="9">
        <f>SUBTOTAL(9,E34:E36)</f>
        <v>0</v>
      </c>
      <c r="F33" s="9">
        <f>SUBTOTAL(9,F34:F36)</f>
        <v>0</v>
      </c>
      <c r="G33" s="9">
        <f>SUM(G34:G36)</f>
        <v>0</v>
      </c>
      <c r="H33" s="9">
        <f t="shared" si="4"/>
        <v>-12058809</v>
      </c>
      <c r="I33" s="9">
        <f t="shared" si="4"/>
        <v>-4000000</v>
      </c>
    </row>
    <row r="34" spans="1:9" x14ac:dyDescent="0.3">
      <c r="A34" s="10" t="s">
        <v>31</v>
      </c>
      <c r="B34" s="11">
        <v>-4000000</v>
      </c>
      <c r="C34" s="12">
        <f>B34</f>
        <v>-4000000</v>
      </c>
      <c r="D34" s="12">
        <v>0</v>
      </c>
      <c r="E34" s="12">
        <f>D34</f>
        <v>0</v>
      </c>
      <c r="F34" s="12">
        <v>0</v>
      </c>
      <c r="G34" s="12">
        <f>F34</f>
        <v>0</v>
      </c>
      <c r="H34" s="11">
        <f t="shared" si="4"/>
        <v>-4000000</v>
      </c>
      <c r="I34" s="12">
        <f t="shared" si="4"/>
        <v>-4000000</v>
      </c>
    </row>
    <row r="35" spans="1:9" x14ac:dyDescent="0.3">
      <c r="A35" s="10" t="s">
        <v>32</v>
      </c>
      <c r="B35" s="11">
        <v>-7270318</v>
      </c>
      <c r="C35" s="12"/>
      <c r="D35" s="12">
        <v>0</v>
      </c>
      <c r="E35" s="12">
        <v>0</v>
      </c>
      <c r="F35" s="12">
        <v>0</v>
      </c>
      <c r="G35" s="12">
        <v>0</v>
      </c>
      <c r="H35" s="11">
        <f t="shared" si="4"/>
        <v>-7270318</v>
      </c>
      <c r="I35" s="12">
        <f t="shared" si="4"/>
        <v>0</v>
      </c>
    </row>
    <row r="36" spans="1:9" ht="15.6" x14ac:dyDescent="0.35">
      <c r="A36" s="10" t="s">
        <v>33</v>
      </c>
      <c r="B36" s="11">
        <v>-788491</v>
      </c>
      <c r="C36" s="12"/>
      <c r="D36" s="12">
        <v>0</v>
      </c>
      <c r="E36" s="12">
        <v>0</v>
      </c>
      <c r="F36" s="12">
        <v>0</v>
      </c>
      <c r="G36" s="12">
        <v>0</v>
      </c>
      <c r="H36" s="11">
        <f t="shared" si="4"/>
        <v>-788491</v>
      </c>
      <c r="I36" s="12">
        <f t="shared" si="4"/>
        <v>0</v>
      </c>
    </row>
    <row r="37" spans="1:9" x14ac:dyDescent="0.3">
      <c r="A37" s="6" t="s">
        <v>34</v>
      </c>
      <c r="B37" s="7">
        <f t="shared" ref="B37:G37" si="7">B38+B48</f>
        <v>-555202943</v>
      </c>
      <c r="C37" s="7">
        <f t="shared" si="7"/>
        <v>-15413992</v>
      </c>
      <c r="D37" s="7">
        <f t="shared" si="7"/>
        <v>-267000</v>
      </c>
      <c r="E37" s="7">
        <f t="shared" si="7"/>
        <v>-267000</v>
      </c>
      <c r="F37" s="7">
        <f t="shared" si="7"/>
        <v>0</v>
      </c>
      <c r="G37" s="7">
        <f t="shared" si="7"/>
        <v>0</v>
      </c>
      <c r="H37" s="7">
        <f t="shared" si="4"/>
        <v>-555469943</v>
      </c>
      <c r="I37" s="7">
        <f t="shared" si="4"/>
        <v>-15680992</v>
      </c>
    </row>
    <row r="38" spans="1:9" x14ac:dyDescent="0.3">
      <c r="A38" s="8" t="s">
        <v>14</v>
      </c>
      <c r="B38" s="9">
        <f>SUBTOTAL(9,B39:B47)</f>
        <v>-8670992</v>
      </c>
      <c r="C38" s="9">
        <f>SUM(C39:C47)</f>
        <v>-7720992</v>
      </c>
      <c r="D38" s="9">
        <f>SUBTOTAL(9,D39:D47)</f>
        <v>0</v>
      </c>
      <c r="E38" s="9">
        <f>SUBTOTAL(9,E39:E47)</f>
        <v>0</v>
      </c>
      <c r="F38" s="9">
        <f>SUBTOTAL(9,F39:F47)</f>
        <v>0</v>
      </c>
      <c r="G38" s="9">
        <f>SUM(G39:G47)</f>
        <v>0</v>
      </c>
      <c r="H38" s="9">
        <f t="shared" si="4"/>
        <v>-8670992</v>
      </c>
      <c r="I38" s="9">
        <f t="shared" si="4"/>
        <v>-7720992</v>
      </c>
    </row>
    <row r="39" spans="1:9" x14ac:dyDescent="0.3">
      <c r="A39" s="10" t="s">
        <v>35</v>
      </c>
      <c r="B39" s="11">
        <v>-333333</v>
      </c>
      <c r="C39" s="12">
        <f t="shared" ref="C39:C44" si="8">B39</f>
        <v>-333333</v>
      </c>
      <c r="D39" s="12">
        <v>0</v>
      </c>
      <c r="E39" s="12">
        <f t="shared" ref="E39:E44" si="9">D39</f>
        <v>0</v>
      </c>
      <c r="F39" s="12">
        <v>0</v>
      </c>
      <c r="G39" s="12">
        <f t="shared" ref="G39:G44" si="10">F39</f>
        <v>0</v>
      </c>
      <c r="H39" s="11">
        <f t="shared" si="4"/>
        <v>-333333</v>
      </c>
      <c r="I39" s="12">
        <f t="shared" si="4"/>
        <v>-333333</v>
      </c>
    </row>
    <row r="40" spans="1:9" x14ac:dyDescent="0.3">
      <c r="A40" s="10" t="s">
        <v>36</v>
      </c>
      <c r="B40" s="11">
        <v>-970833</v>
      </c>
      <c r="C40" s="12">
        <f t="shared" si="8"/>
        <v>-970833</v>
      </c>
      <c r="D40" s="12">
        <v>0</v>
      </c>
      <c r="E40" s="12">
        <f t="shared" si="9"/>
        <v>0</v>
      </c>
      <c r="F40" s="12">
        <v>0</v>
      </c>
      <c r="G40" s="12">
        <f t="shared" si="10"/>
        <v>0</v>
      </c>
      <c r="H40" s="11">
        <f t="shared" si="4"/>
        <v>-970833</v>
      </c>
      <c r="I40" s="12">
        <f t="shared" si="4"/>
        <v>-970833</v>
      </c>
    </row>
    <row r="41" spans="1:9" x14ac:dyDescent="0.3">
      <c r="A41" s="10" t="s">
        <v>37</v>
      </c>
      <c r="B41" s="11">
        <v>-780000</v>
      </c>
      <c r="C41" s="12">
        <f t="shared" si="8"/>
        <v>-780000</v>
      </c>
      <c r="D41" s="12">
        <v>0</v>
      </c>
      <c r="E41" s="12">
        <f t="shared" si="9"/>
        <v>0</v>
      </c>
      <c r="F41" s="12">
        <v>0</v>
      </c>
      <c r="G41" s="12">
        <f t="shared" si="10"/>
        <v>0</v>
      </c>
      <c r="H41" s="11">
        <f t="shared" si="4"/>
        <v>-780000</v>
      </c>
      <c r="I41" s="12">
        <f t="shared" si="4"/>
        <v>-780000</v>
      </c>
    </row>
    <row r="42" spans="1:9" x14ac:dyDescent="0.3">
      <c r="A42" s="10" t="s">
        <v>38</v>
      </c>
      <c r="B42" s="11">
        <v>-220000</v>
      </c>
      <c r="C42" s="12">
        <f t="shared" si="8"/>
        <v>-220000</v>
      </c>
      <c r="D42" s="12">
        <v>0</v>
      </c>
      <c r="E42" s="12">
        <f t="shared" si="9"/>
        <v>0</v>
      </c>
      <c r="F42" s="12">
        <v>0</v>
      </c>
      <c r="G42" s="12">
        <f t="shared" si="10"/>
        <v>0</v>
      </c>
      <c r="H42" s="11">
        <f t="shared" si="4"/>
        <v>-220000</v>
      </c>
      <c r="I42" s="12">
        <f t="shared" si="4"/>
        <v>-220000</v>
      </c>
    </row>
    <row r="43" spans="1:9" x14ac:dyDescent="0.3">
      <c r="A43" s="10" t="s">
        <v>39</v>
      </c>
      <c r="B43" s="11">
        <v>-60159</v>
      </c>
      <c r="C43" s="12">
        <f t="shared" si="8"/>
        <v>-60159</v>
      </c>
      <c r="D43" s="12">
        <v>0</v>
      </c>
      <c r="E43" s="12">
        <f t="shared" si="9"/>
        <v>0</v>
      </c>
      <c r="F43" s="12">
        <v>0</v>
      </c>
      <c r="G43" s="12">
        <f t="shared" si="10"/>
        <v>0</v>
      </c>
      <c r="H43" s="11">
        <f t="shared" si="4"/>
        <v>-60159</v>
      </c>
      <c r="I43" s="12">
        <f t="shared" si="4"/>
        <v>-60159</v>
      </c>
    </row>
    <row r="44" spans="1:9" x14ac:dyDescent="0.3">
      <c r="A44" s="10" t="s">
        <v>40</v>
      </c>
      <c r="B44" s="11">
        <v>-3000000</v>
      </c>
      <c r="C44" s="12">
        <f t="shared" si="8"/>
        <v>-3000000</v>
      </c>
      <c r="D44" s="12">
        <v>0</v>
      </c>
      <c r="E44" s="12">
        <f t="shared" si="9"/>
        <v>0</v>
      </c>
      <c r="F44" s="12">
        <v>0</v>
      </c>
      <c r="G44" s="12">
        <f t="shared" si="10"/>
        <v>0</v>
      </c>
      <c r="H44" s="11">
        <f t="shared" si="4"/>
        <v>-3000000</v>
      </c>
      <c r="I44" s="12">
        <f t="shared" si="4"/>
        <v>-3000000</v>
      </c>
    </row>
    <row r="45" spans="1:9" x14ac:dyDescent="0.3">
      <c r="A45" s="10" t="s">
        <v>41</v>
      </c>
      <c r="B45" s="11">
        <v>-950000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1">
        <f t="shared" si="4"/>
        <v>-950000</v>
      </c>
      <c r="I45" s="12">
        <f t="shared" si="4"/>
        <v>0</v>
      </c>
    </row>
    <row r="46" spans="1:9" x14ac:dyDescent="0.3">
      <c r="A46" s="10" t="s">
        <v>42</v>
      </c>
      <c r="B46" s="11">
        <v>-166667</v>
      </c>
      <c r="C46" s="12">
        <f>B46</f>
        <v>-166667</v>
      </c>
      <c r="D46" s="12">
        <v>0</v>
      </c>
      <c r="E46" s="12">
        <f>D46</f>
        <v>0</v>
      </c>
      <c r="F46" s="12">
        <v>0</v>
      </c>
      <c r="G46" s="12">
        <f>F46</f>
        <v>0</v>
      </c>
      <c r="H46" s="11">
        <f t="shared" si="4"/>
        <v>-166667</v>
      </c>
      <c r="I46" s="12">
        <f t="shared" si="4"/>
        <v>-166667</v>
      </c>
    </row>
    <row r="47" spans="1:9" x14ac:dyDescent="0.3">
      <c r="A47" s="10" t="s">
        <v>43</v>
      </c>
      <c r="B47" s="11">
        <v>-2190000</v>
      </c>
      <c r="C47" s="12">
        <f>B47</f>
        <v>-2190000</v>
      </c>
      <c r="D47" s="12">
        <v>0</v>
      </c>
      <c r="E47" s="12">
        <f>D47</f>
        <v>0</v>
      </c>
      <c r="F47" s="12">
        <v>0</v>
      </c>
      <c r="G47" s="12">
        <f>F47</f>
        <v>0</v>
      </c>
      <c r="H47" s="11">
        <f t="shared" si="4"/>
        <v>-2190000</v>
      </c>
      <c r="I47" s="12">
        <f t="shared" si="4"/>
        <v>-2190000</v>
      </c>
    </row>
    <row r="48" spans="1:9" x14ac:dyDescent="0.3">
      <c r="A48" s="8" t="s">
        <v>22</v>
      </c>
      <c r="B48" s="9">
        <f t="shared" ref="B48:G48" si="11">B49+B52+B57+B60+B62+B65+B67+B69+B72+B74+B77+B79</f>
        <v>-546531951</v>
      </c>
      <c r="C48" s="9">
        <f t="shared" si="11"/>
        <v>-7693000</v>
      </c>
      <c r="D48" s="9">
        <f t="shared" si="11"/>
        <v>-267000</v>
      </c>
      <c r="E48" s="9">
        <f t="shared" si="11"/>
        <v>-267000</v>
      </c>
      <c r="F48" s="9">
        <f t="shared" si="11"/>
        <v>0</v>
      </c>
      <c r="G48" s="9">
        <f t="shared" si="11"/>
        <v>0</v>
      </c>
      <c r="H48" s="9">
        <f t="shared" si="4"/>
        <v>-546798951</v>
      </c>
      <c r="I48" s="9">
        <f t="shared" si="4"/>
        <v>-7960000</v>
      </c>
    </row>
    <row r="49" spans="1:9" x14ac:dyDescent="0.3">
      <c r="A49" s="13" t="s">
        <v>44</v>
      </c>
      <c r="B49" s="14">
        <f t="shared" ref="B49:G49" si="12">B50+B51</f>
        <v>-331472524</v>
      </c>
      <c r="C49" s="14">
        <f t="shared" si="12"/>
        <v>0</v>
      </c>
      <c r="D49" s="14">
        <f t="shared" si="12"/>
        <v>0</v>
      </c>
      <c r="E49" s="14">
        <f t="shared" si="12"/>
        <v>0</v>
      </c>
      <c r="F49" s="14">
        <f t="shared" si="12"/>
        <v>0</v>
      </c>
      <c r="G49" s="14">
        <f t="shared" si="12"/>
        <v>0</v>
      </c>
      <c r="H49" s="14">
        <f t="shared" si="4"/>
        <v>-331472524</v>
      </c>
      <c r="I49" s="14">
        <f t="shared" si="4"/>
        <v>0</v>
      </c>
    </row>
    <row r="50" spans="1:9" x14ac:dyDescent="0.3">
      <c r="A50" s="10" t="s">
        <v>41</v>
      </c>
      <c r="B50" s="11">
        <v>-253364056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1">
        <f t="shared" si="4"/>
        <v>-253364056</v>
      </c>
      <c r="I50" s="12">
        <f t="shared" si="4"/>
        <v>0</v>
      </c>
    </row>
    <row r="51" spans="1:9" x14ac:dyDescent="0.3">
      <c r="A51" s="10" t="s">
        <v>45</v>
      </c>
      <c r="B51" s="11">
        <v>-78108468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1">
        <f t="shared" si="4"/>
        <v>-78108468</v>
      </c>
      <c r="I51" s="12">
        <f t="shared" si="4"/>
        <v>0</v>
      </c>
    </row>
    <row r="52" spans="1:9" x14ac:dyDescent="0.3">
      <c r="A52" s="13" t="s">
        <v>46</v>
      </c>
      <c r="B52" s="14">
        <f>B53+B54+B55+B56</f>
        <v>-8858602</v>
      </c>
      <c r="C52" s="14">
        <f>SUBTOTAL(9,C53:C56)</f>
        <v>-1760000</v>
      </c>
      <c r="D52" s="14">
        <f>SUBTOTAL(9,D53:D56)</f>
        <v>0</v>
      </c>
      <c r="E52" s="14">
        <f>SUBTOTAL(9,E53:E56)</f>
        <v>0</v>
      </c>
      <c r="F52" s="14">
        <f>SUBTOTAL(9,F53:F56)</f>
        <v>0</v>
      </c>
      <c r="G52" s="14">
        <f>SUBTOTAL(9,G53:G56)</f>
        <v>0</v>
      </c>
      <c r="H52" s="14">
        <f t="shared" si="4"/>
        <v>-8858602</v>
      </c>
      <c r="I52" s="14">
        <f t="shared" si="4"/>
        <v>-1760000</v>
      </c>
    </row>
    <row r="53" spans="1:9" x14ac:dyDescent="0.3">
      <c r="A53" s="10" t="s">
        <v>47</v>
      </c>
      <c r="B53" s="11">
        <v>-1334073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1">
        <f t="shared" si="4"/>
        <v>-1334073</v>
      </c>
      <c r="I53" s="12">
        <f t="shared" si="4"/>
        <v>0</v>
      </c>
    </row>
    <row r="54" spans="1:9" x14ac:dyDescent="0.3">
      <c r="A54" s="10" t="s">
        <v>48</v>
      </c>
      <c r="B54" s="11">
        <v>-600000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1">
        <f t="shared" si="4"/>
        <v>-600000</v>
      </c>
      <c r="I54" s="12">
        <f t="shared" si="4"/>
        <v>0</v>
      </c>
    </row>
    <row r="55" spans="1:9" x14ac:dyDescent="0.3">
      <c r="A55" s="10" t="s">
        <v>49</v>
      </c>
      <c r="B55" s="11">
        <v>-1760000</v>
      </c>
      <c r="C55" s="12">
        <f>B55</f>
        <v>-1760000</v>
      </c>
      <c r="D55" s="12">
        <v>0</v>
      </c>
      <c r="E55" s="12">
        <f>D55</f>
        <v>0</v>
      </c>
      <c r="F55" s="12">
        <v>0</v>
      </c>
      <c r="G55" s="12">
        <f>F55</f>
        <v>0</v>
      </c>
      <c r="H55" s="11">
        <f t="shared" si="4"/>
        <v>-1760000</v>
      </c>
      <c r="I55" s="12">
        <f t="shared" si="4"/>
        <v>-1760000</v>
      </c>
    </row>
    <row r="56" spans="1:9" x14ac:dyDescent="0.3">
      <c r="A56" s="10" t="s">
        <v>50</v>
      </c>
      <c r="B56" s="11">
        <v>-5164529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1">
        <f t="shared" si="4"/>
        <v>-5164529</v>
      </c>
      <c r="I56" s="12">
        <f t="shared" si="4"/>
        <v>0</v>
      </c>
    </row>
    <row r="57" spans="1:9" x14ac:dyDescent="0.3">
      <c r="A57" s="13" t="s">
        <v>51</v>
      </c>
      <c r="B57" s="14">
        <f>B58+B59</f>
        <v>-2958820</v>
      </c>
      <c r="C57" s="14">
        <f>SUBTOTAL(9,C58:C59)</f>
        <v>-833000</v>
      </c>
      <c r="D57" s="14">
        <f t="shared" ref="D57:F57" si="13">SUBTOTAL(9,D58:D59)</f>
        <v>-267000</v>
      </c>
      <c r="E57" s="14">
        <f t="shared" si="13"/>
        <v>-267000</v>
      </c>
      <c r="F57" s="14">
        <f t="shared" si="13"/>
        <v>0</v>
      </c>
      <c r="G57" s="14">
        <f>SUBTOTAL(9,G58:G59)</f>
        <v>0</v>
      </c>
      <c r="H57" s="14">
        <f t="shared" si="4"/>
        <v>-3225820</v>
      </c>
      <c r="I57" s="14">
        <f t="shared" si="4"/>
        <v>-1100000</v>
      </c>
    </row>
    <row r="58" spans="1:9" x14ac:dyDescent="0.3">
      <c r="A58" s="10" t="s">
        <v>52</v>
      </c>
      <c r="B58" s="11">
        <v>-2125820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1">
        <f t="shared" si="4"/>
        <v>-2125820</v>
      </c>
      <c r="I58" s="12">
        <f t="shared" si="4"/>
        <v>0</v>
      </c>
    </row>
    <row r="59" spans="1:9" x14ac:dyDescent="0.3">
      <c r="A59" s="10" t="s">
        <v>53</v>
      </c>
      <c r="B59" s="11">
        <v>-833000</v>
      </c>
      <c r="C59" s="12">
        <f>B59</f>
        <v>-833000</v>
      </c>
      <c r="D59" s="12">
        <v>-267000</v>
      </c>
      <c r="E59" s="12">
        <f>D59</f>
        <v>-267000</v>
      </c>
      <c r="F59" s="12">
        <v>0</v>
      </c>
      <c r="G59" s="12">
        <f>F59</f>
        <v>0</v>
      </c>
      <c r="H59" s="11">
        <f t="shared" si="4"/>
        <v>-1100000</v>
      </c>
      <c r="I59" s="12">
        <f t="shared" si="4"/>
        <v>-1100000</v>
      </c>
    </row>
    <row r="60" spans="1:9" x14ac:dyDescent="0.3">
      <c r="A60" s="13" t="s">
        <v>54</v>
      </c>
      <c r="B60" s="14">
        <f>B61</f>
        <v>-389713</v>
      </c>
      <c r="C60" s="14">
        <v>0</v>
      </c>
      <c r="D60" s="14">
        <f>D61</f>
        <v>0</v>
      </c>
      <c r="E60" s="14">
        <v>0</v>
      </c>
      <c r="F60" s="14">
        <f>F61</f>
        <v>0</v>
      </c>
      <c r="G60" s="14">
        <v>0</v>
      </c>
      <c r="H60" s="14">
        <f t="shared" si="4"/>
        <v>-389713</v>
      </c>
      <c r="I60" s="14">
        <f t="shared" si="4"/>
        <v>0</v>
      </c>
    </row>
    <row r="61" spans="1:9" x14ac:dyDescent="0.3">
      <c r="A61" s="10" t="s">
        <v>50</v>
      </c>
      <c r="B61" s="11">
        <v>-389713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1">
        <f t="shared" si="4"/>
        <v>-389713</v>
      </c>
      <c r="I61" s="12">
        <f t="shared" si="4"/>
        <v>0</v>
      </c>
    </row>
    <row r="62" spans="1:9" x14ac:dyDescent="0.3">
      <c r="A62" s="13" t="s">
        <v>55</v>
      </c>
      <c r="B62" s="14">
        <f>B63+B64</f>
        <v>-22999317</v>
      </c>
      <c r="C62" s="14">
        <v>0</v>
      </c>
      <c r="D62" s="14">
        <f>D63+D64</f>
        <v>0</v>
      </c>
      <c r="E62" s="14">
        <v>0</v>
      </c>
      <c r="F62" s="14">
        <f>F63+F64</f>
        <v>0</v>
      </c>
      <c r="G62" s="14">
        <v>0</v>
      </c>
      <c r="H62" s="14">
        <f t="shared" si="4"/>
        <v>-22999317</v>
      </c>
      <c r="I62" s="14">
        <f t="shared" si="4"/>
        <v>0</v>
      </c>
    </row>
    <row r="63" spans="1:9" x14ac:dyDescent="0.3">
      <c r="A63" s="10" t="s">
        <v>56</v>
      </c>
      <c r="B63" s="11">
        <v>-22847122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1">
        <f t="shared" si="4"/>
        <v>-22847122</v>
      </c>
      <c r="I63" s="12">
        <f t="shared" si="4"/>
        <v>0</v>
      </c>
    </row>
    <row r="64" spans="1:9" x14ac:dyDescent="0.3">
      <c r="A64" s="10" t="s">
        <v>57</v>
      </c>
      <c r="B64" s="11">
        <v>-152195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1">
        <f t="shared" si="4"/>
        <v>-152195</v>
      </c>
      <c r="I64" s="12">
        <f t="shared" si="4"/>
        <v>0</v>
      </c>
    </row>
    <row r="65" spans="1:9" x14ac:dyDescent="0.3">
      <c r="A65" s="13" t="s">
        <v>58</v>
      </c>
      <c r="B65" s="14">
        <f>B66</f>
        <v>-1278374</v>
      </c>
      <c r="C65" s="14">
        <v>0</v>
      </c>
      <c r="D65" s="14">
        <f>D66</f>
        <v>0</v>
      </c>
      <c r="E65" s="14">
        <v>0</v>
      </c>
      <c r="F65" s="14">
        <f>F66</f>
        <v>0</v>
      </c>
      <c r="G65" s="14">
        <v>0</v>
      </c>
      <c r="H65" s="14">
        <f t="shared" si="4"/>
        <v>-1278374</v>
      </c>
      <c r="I65" s="14">
        <f t="shared" si="4"/>
        <v>0</v>
      </c>
    </row>
    <row r="66" spans="1:9" x14ac:dyDescent="0.3">
      <c r="A66" s="10" t="s">
        <v>59</v>
      </c>
      <c r="B66" s="11">
        <v>-1278374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1">
        <f t="shared" si="4"/>
        <v>-1278374</v>
      </c>
      <c r="I66" s="12">
        <f t="shared" si="4"/>
        <v>0</v>
      </c>
    </row>
    <row r="67" spans="1:9" x14ac:dyDescent="0.3">
      <c r="A67" s="13" t="s">
        <v>60</v>
      </c>
      <c r="B67" s="14">
        <f>B68</f>
        <v>-4000000</v>
      </c>
      <c r="C67" s="14">
        <v>0</v>
      </c>
      <c r="D67" s="14">
        <f>D68</f>
        <v>0</v>
      </c>
      <c r="E67" s="14">
        <v>0</v>
      </c>
      <c r="F67" s="14">
        <f>F68</f>
        <v>0</v>
      </c>
      <c r="G67" s="14">
        <v>0</v>
      </c>
      <c r="H67" s="14">
        <f t="shared" si="4"/>
        <v>-4000000</v>
      </c>
      <c r="I67" s="14">
        <f t="shared" si="4"/>
        <v>0</v>
      </c>
    </row>
    <row r="68" spans="1:9" x14ac:dyDescent="0.3">
      <c r="A68" s="10" t="s">
        <v>61</v>
      </c>
      <c r="B68" s="11">
        <v>-4000000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1">
        <f t="shared" si="4"/>
        <v>-4000000</v>
      </c>
      <c r="I68" s="12">
        <f t="shared" si="4"/>
        <v>0</v>
      </c>
    </row>
    <row r="69" spans="1:9" x14ac:dyDescent="0.3">
      <c r="A69" s="13" t="s">
        <v>62</v>
      </c>
      <c r="B69" s="14">
        <f>B70+B71</f>
        <v>-20830000</v>
      </c>
      <c r="C69" s="14">
        <v>0</v>
      </c>
      <c r="D69" s="14">
        <f>D70+D71</f>
        <v>0</v>
      </c>
      <c r="E69" s="14">
        <v>0</v>
      </c>
      <c r="F69" s="14">
        <f>F70+F71</f>
        <v>0</v>
      </c>
      <c r="G69" s="14">
        <v>0</v>
      </c>
      <c r="H69" s="14">
        <f t="shared" si="4"/>
        <v>-20830000</v>
      </c>
      <c r="I69" s="14">
        <f t="shared" si="4"/>
        <v>0</v>
      </c>
    </row>
    <row r="70" spans="1:9" x14ac:dyDescent="0.3">
      <c r="A70" s="10" t="s">
        <v>63</v>
      </c>
      <c r="B70" s="11">
        <v>-1500000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1">
        <f t="shared" si="4"/>
        <v>-1500000</v>
      </c>
      <c r="I70" s="12">
        <f t="shared" si="4"/>
        <v>0</v>
      </c>
    </row>
    <row r="71" spans="1:9" x14ac:dyDescent="0.3">
      <c r="A71" s="10" t="s">
        <v>64</v>
      </c>
      <c r="B71" s="11">
        <v>-19330000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1">
        <f t="shared" si="4"/>
        <v>-19330000</v>
      </c>
      <c r="I71" s="12">
        <f t="shared" si="4"/>
        <v>0</v>
      </c>
    </row>
    <row r="72" spans="1:9" x14ac:dyDescent="0.3">
      <c r="A72" s="13" t="s">
        <v>65</v>
      </c>
      <c r="B72" s="14">
        <f>B73</f>
        <v>-6475000</v>
      </c>
      <c r="C72" s="14">
        <v>0</v>
      </c>
      <c r="D72" s="14">
        <f>D73</f>
        <v>0</v>
      </c>
      <c r="E72" s="14">
        <v>0</v>
      </c>
      <c r="F72" s="14">
        <f>F73</f>
        <v>0</v>
      </c>
      <c r="G72" s="14">
        <v>0</v>
      </c>
      <c r="H72" s="14">
        <f t="shared" si="4"/>
        <v>-6475000</v>
      </c>
      <c r="I72" s="14">
        <f t="shared" si="4"/>
        <v>0</v>
      </c>
    </row>
    <row r="73" spans="1:9" x14ac:dyDescent="0.3">
      <c r="A73" s="10" t="s">
        <v>66</v>
      </c>
      <c r="B73" s="11">
        <v>-6475000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1">
        <f t="shared" si="4"/>
        <v>-6475000</v>
      </c>
      <c r="I73" s="12">
        <f t="shared" si="4"/>
        <v>0</v>
      </c>
    </row>
    <row r="74" spans="1:9" x14ac:dyDescent="0.3">
      <c r="A74" s="13" t="s">
        <v>67</v>
      </c>
      <c r="B74" s="14">
        <f>B75+B76</f>
        <v>-7074852</v>
      </c>
      <c r="C74" s="14">
        <v>0</v>
      </c>
      <c r="D74" s="14">
        <f>D75+D76</f>
        <v>0</v>
      </c>
      <c r="E74" s="14">
        <v>0</v>
      </c>
      <c r="F74" s="14">
        <f>F75+F76</f>
        <v>0</v>
      </c>
      <c r="G74" s="14">
        <v>0</v>
      </c>
      <c r="H74" s="14">
        <f t="shared" si="4"/>
        <v>-7074852</v>
      </c>
      <c r="I74" s="14">
        <f t="shared" si="4"/>
        <v>0</v>
      </c>
    </row>
    <row r="75" spans="1:9" x14ac:dyDescent="0.3">
      <c r="A75" s="10" t="s">
        <v>68</v>
      </c>
      <c r="B75" s="11">
        <v>-6185066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1">
        <f t="shared" si="4"/>
        <v>-6185066</v>
      </c>
      <c r="I75" s="12">
        <f t="shared" si="4"/>
        <v>0</v>
      </c>
    </row>
    <row r="76" spans="1:9" x14ac:dyDescent="0.3">
      <c r="A76" s="10" t="s">
        <v>69</v>
      </c>
      <c r="B76" s="11">
        <v>-889786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1">
        <f t="shared" si="4"/>
        <v>-889786</v>
      </c>
      <c r="I76" s="12">
        <f t="shared" si="4"/>
        <v>0</v>
      </c>
    </row>
    <row r="77" spans="1:9" x14ac:dyDescent="0.3">
      <c r="A77" s="13" t="s">
        <v>70</v>
      </c>
      <c r="B77" s="14">
        <f>B78</f>
        <v>-17894737</v>
      </c>
      <c r="C77" s="14">
        <v>0</v>
      </c>
      <c r="D77" s="14">
        <f>D78</f>
        <v>0</v>
      </c>
      <c r="E77" s="14">
        <v>0</v>
      </c>
      <c r="F77" s="14">
        <f>F78</f>
        <v>0</v>
      </c>
      <c r="G77" s="14">
        <v>0</v>
      </c>
      <c r="H77" s="14">
        <f t="shared" ref="H77:I126" si="14">B77+D77+F77</f>
        <v>-17894737</v>
      </c>
      <c r="I77" s="14">
        <f t="shared" si="14"/>
        <v>0</v>
      </c>
    </row>
    <row r="78" spans="1:9" x14ac:dyDescent="0.3">
      <c r="A78" s="10" t="s">
        <v>71</v>
      </c>
      <c r="B78" s="11">
        <v>-17894737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1">
        <f t="shared" si="14"/>
        <v>-17894737</v>
      </c>
      <c r="I78" s="12">
        <f t="shared" si="14"/>
        <v>0</v>
      </c>
    </row>
    <row r="79" spans="1:9" x14ac:dyDescent="0.3">
      <c r="A79" s="13" t="s">
        <v>72</v>
      </c>
      <c r="B79" s="14">
        <f>B80+B81+B82+B83</f>
        <v>-122300012</v>
      </c>
      <c r="C79" s="14">
        <f>SUBTOTAL(9,C80:C83)</f>
        <v>-5100000</v>
      </c>
      <c r="D79" s="14">
        <f>SUBTOTAL(9,D80:D83)</f>
        <v>0</v>
      </c>
      <c r="E79" s="14">
        <f>SUBTOTAL(9,E80:E83)</f>
        <v>0</v>
      </c>
      <c r="F79" s="14">
        <f>SUBTOTAL(9,F80:F83)</f>
        <v>0</v>
      </c>
      <c r="G79" s="14">
        <f>SUBTOTAL(9,G80:G83)</f>
        <v>0</v>
      </c>
      <c r="H79" s="14">
        <f t="shared" si="14"/>
        <v>-122300012</v>
      </c>
      <c r="I79" s="14">
        <f t="shared" si="14"/>
        <v>-5100000</v>
      </c>
    </row>
    <row r="80" spans="1:9" x14ac:dyDescent="0.3">
      <c r="A80" s="10" t="s">
        <v>73</v>
      </c>
      <c r="B80" s="11">
        <v>-2000000</v>
      </c>
      <c r="C80" s="12">
        <f>B80</f>
        <v>-2000000</v>
      </c>
      <c r="D80" s="12">
        <v>0</v>
      </c>
      <c r="E80" s="12">
        <f>D80</f>
        <v>0</v>
      </c>
      <c r="F80" s="12">
        <v>1447562</v>
      </c>
      <c r="G80" s="12">
        <f>F80</f>
        <v>1447562</v>
      </c>
      <c r="H80" s="11">
        <f t="shared" si="14"/>
        <v>-552438</v>
      </c>
      <c r="I80" s="12">
        <f t="shared" si="14"/>
        <v>-552438</v>
      </c>
    </row>
    <row r="81" spans="1:9" x14ac:dyDescent="0.3">
      <c r="A81" s="10" t="s">
        <v>74</v>
      </c>
      <c r="B81" s="11">
        <v>-108862853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1">
        <f t="shared" si="14"/>
        <v>-108862853</v>
      </c>
      <c r="I81" s="12">
        <f t="shared" si="14"/>
        <v>0</v>
      </c>
    </row>
    <row r="82" spans="1:9" x14ac:dyDescent="0.3">
      <c r="A82" s="10" t="s">
        <v>75</v>
      </c>
      <c r="B82" s="11">
        <v>-8337159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1">
        <f t="shared" si="14"/>
        <v>-8337159</v>
      </c>
      <c r="I82" s="12">
        <f t="shared" si="14"/>
        <v>0</v>
      </c>
    </row>
    <row r="83" spans="1:9" x14ac:dyDescent="0.3">
      <c r="A83" s="10" t="s">
        <v>76</v>
      </c>
      <c r="B83" s="11">
        <v>-3100000</v>
      </c>
      <c r="C83" s="12">
        <f>B83</f>
        <v>-3100000</v>
      </c>
      <c r="D83" s="12">
        <v>0</v>
      </c>
      <c r="E83" s="12">
        <f>D83</f>
        <v>0</v>
      </c>
      <c r="F83" s="12">
        <v>-1447562</v>
      </c>
      <c r="G83" s="12">
        <f>F83</f>
        <v>-1447562</v>
      </c>
      <c r="H83" s="11">
        <f t="shared" si="14"/>
        <v>-4547562</v>
      </c>
      <c r="I83" s="12">
        <f t="shared" si="14"/>
        <v>-4547562</v>
      </c>
    </row>
    <row r="84" spans="1:9" x14ac:dyDescent="0.3">
      <c r="A84" s="6" t="s">
        <v>77</v>
      </c>
      <c r="B84" s="7">
        <f t="shared" ref="B84:G84" si="15">B85+B87</f>
        <v>-22903333</v>
      </c>
      <c r="C84" s="7">
        <f t="shared" si="15"/>
        <v>-22463333</v>
      </c>
      <c r="D84" s="7">
        <f t="shared" si="15"/>
        <v>-170000</v>
      </c>
      <c r="E84" s="7">
        <f t="shared" si="15"/>
        <v>-170000</v>
      </c>
      <c r="F84" s="7">
        <f t="shared" si="15"/>
        <v>-658224</v>
      </c>
      <c r="G84" s="7">
        <f t="shared" si="15"/>
        <v>-658224</v>
      </c>
      <c r="H84" s="7">
        <f t="shared" si="14"/>
        <v>-23731557</v>
      </c>
      <c r="I84" s="7">
        <f t="shared" si="14"/>
        <v>-23291557</v>
      </c>
    </row>
    <row r="85" spans="1:9" x14ac:dyDescent="0.3">
      <c r="A85" s="8" t="s">
        <v>14</v>
      </c>
      <c r="B85" s="9">
        <v>-440000</v>
      </c>
      <c r="C85" s="9">
        <v>0</v>
      </c>
      <c r="D85" s="9">
        <f>D86</f>
        <v>0</v>
      </c>
      <c r="E85" s="9">
        <v>0</v>
      </c>
      <c r="F85" s="9">
        <f>F86</f>
        <v>0</v>
      </c>
      <c r="G85" s="9">
        <v>0</v>
      </c>
      <c r="H85" s="9">
        <f t="shared" si="14"/>
        <v>-440000</v>
      </c>
      <c r="I85" s="9">
        <f t="shared" si="14"/>
        <v>0</v>
      </c>
    </row>
    <row r="86" spans="1:9" x14ac:dyDescent="0.3">
      <c r="A86" s="10" t="s">
        <v>78</v>
      </c>
      <c r="B86" s="11">
        <v>-440000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1">
        <f t="shared" si="14"/>
        <v>-440000</v>
      </c>
      <c r="I86" s="12">
        <f t="shared" si="14"/>
        <v>0</v>
      </c>
    </row>
    <row r="87" spans="1:9" x14ac:dyDescent="0.3">
      <c r="A87" s="8" t="s">
        <v>22</v>
      </c>
      <c r="B87" s="9">
        <f>B92+B94+B96+B99+B101+B88</f>
        <v>-22463333</v>
      </c>
      <c r="C87" s="9">
        <f>C92+C94+C96+C99+C101+C88</f>
        <v>-22463333</v>
      </c>
      <c r="D87" s="9">
        <f>D88+D92+D94+D96+D99+D101</f>
        <v>-170000</v>
      </c>
      <c r="E87" s="9">
        <f>E88+E92+E94+E96+E99+E101</f>
        <v>-170000</v>
      </c>
      <c r="F87" s="9">
        <f>F92+F94+F96+F99+F101+F88+F105</f>
        <v>-658224</v>
      </c>
      <c r="G87" s="9">
        <f>G92+G94+G96+G99+G101+G88+G105</f>
        <v>-658224</v>
      </c>
      <c r="H87" s="9">
        <f t="shared" si="14"/>
        <v>-23291557</v>
      </c>
      <c r="I87" s="9">
        <f t="shared" si="14"/>
        <v>-23291557</v>
      </c>
    </row>
    <row r="88" spans="1:9" x14ac:dyDescent="0.3">
      <c r="A88" s="13" t="s">
        <v>79</v>
      </c>
      <c r="B88" s="14">
        <f>B90</f>
        <v>0</v>
      </c>
      <c r="C88" s="14">
        <f>C90</f>
        <v>0</v>
      </c>
      <c r="D88" s="14">
        <f>D90</f>
        <v>-125000</v>
      </c>
      <c r="E88" s="14">
        <f>E90</f>
        <v>-125000</v>
      </c>
      <c r="F88" s="14">
        <f>F90+F89+F91</f>
        <v>-179700</v>
      </c>
      <c r="G88" s="14">
        <f>G90+G89+G91</f>
        <v>-179700</v>
      </c>
      <c r="H88" s="14">
        <f t="shared" si="14"/>
        <v>-304700</v>
      </c>
      <c r="I88" s="14">
        <f t="shared" si="14"/>
        <v>-304700</v>
      </c>
    </row>
    <row r="89" spans="1:9" x14ac:dyDescent="0.3">
      <c r="A89" s="10" t="s">
        <v>80</v>
      </c>
      <c r="B89" s="11">
        <v>0</v>
      </c>
      <c r="C89" s="11">
        <v>0</v>
      </c>
      <c r="D89" s="11">
        <v>0</v>
      </c>
      <c r="E89" s="11">
        <v>0</v>
      </c>
      <c r="F89" s="11">
        <v>-79700</v>
      </c>
      <c r="G89" s="11">
        <f>F89</f>
        <v>-79700</v>
      </c>
      <c r="H89" s="11">
        <f t="shared" si="14"/>
        <v>-79700</v>
      </c>
      <c r="I89" s="12">
        <f t="shared" si="14"/>
        <v>-79700</v>
      </c>
    </row>
    <row r="90" spans="1:9" x14ac:dyDescent="0.3">
      <c r="A90" s="10" t="s">
        <v>81</v>
      </c>
      <c r="B90" s="11">
        <v>0</v>
      </c>
      <c r="C90" s="12">
        <v>0</v>
      </c>
      <c r="D90" s="12">
        <v>-125000</v>
      </c>
      <c r="E90" s="12">
        <f>D90</f>
        <v>-125000</v>
      </c>
      <c r="F90" s="11">
        <v>0</v>
      </c>
      <c r="G90" s="11">
        <v>0</v>
      </c>
      <c r="H90" s="11">
        <f t="shared" si="14"/>
        <v>-125000</v>
      </c>
      <c r="I90" s="12">
        <f t="shared" si="14"/>
        <v>-125000</v>
      </c>
    </row>
    <row r="91" spans="1:9" x14ac:dyDescent="0.3">
      <c r="A91" s="10" t="s">
        <v>82</v>
      </c>
      <c r="B91" s="11">
        <v>0</v>
      </c>
      <c r="C91" s="12">
        <v>0</v>
      </c>
      <c r="D91" s="12">
        <v>0</v>
      </c>
      <c r="E91" s="12">
        <v>0</v>
      </c>
      <c r="F91" s="11">
        <v>-100000</v>
      </c>
      <c r="G91" s="11">
        <f>F91</f>
        <v>-100000</v>
      </c>
      <c r="H91" s="11">
        <f t="shared" si="14"/>
        <v>-100000</v>
      </c>
      <c r="I91" s="12">
        <f t="shared" si="14"/>
        <v>-100000</v>
      </c>
    </row>
    <row r="92" spans="1:9" x14ac:dyDescent="0.3">
      <c r="A92" s="13" t="s">
        <v>83</v>
      </c>
      <c r="B92" s="14">
        <v>-9069279</v>
      </c>
      <c r="C92" s="14">
        <f>C93</f>
        <v>-9069279</v>
      </c>
      <c r="D92" s="14">
        <v>0</v>
      </c>
      <c r="E92" s="14">
        <f>E93</f>
        <v>0</v>
      </c>
      <c r="F92" s="14">
        <f>F93</f>
        <v>0</v>
      </c>
      <c r="G92" s="14">
        <f>G93</f>
        <v>0</v>
      </c>
      <c r="H92" s="14">
        <f t="shared" si="14"/>
        <v>-9069279</v>
      </c>
      <c r="I92" s="14">
        <f t="shared" si="14"/>
        <v>-9069279</v>
      </c>
    </row>
    <row r="93" spans="1:9" x14ac:dyDescent="0.3">
      <c r="A93" s="10" t="s">
        <v>84</v>
      </c>
      <c r="B93" s="11">
        <v>-9069279</v>
      </c>
      <c r="C93" s="12">
        <f>B93</f>
        <v>-9069279</v>
      </c>
      <c r="D93" s="12">
        <v>0</v>
      </c>
      <c r="E93" s="12">
        <v>0</v>
      </c>
      <c r="F93" s="12">
        <v>0</v>
      </c>
      <c r="G93" s="12">
        <f>F93</f>
        <v>0</v>
      </c>
      <c r="H93" s="11">
        <f t="shared" si="14"/>
        <v>-9069279</v>
      </c>
      <c r="I93" s="12">
        <f t="shared" si="14"/>
        <v>-9069279</v>
      </c>
    </row>
    <row r="94" spans="1:9" x14ac:dyDescent="0.3">
      <c r="A94" s="13" t="s">
        <v>85</v>
      </c>
      <c r="B94" s="14">
        <v>-1871333</v>
      </c>
      <c r="C94" s="14">
        <f>C95</f>
        <v>-1871333</v>
      </c>
      <c r="D94" s="14">
        <v>0</v>
      </c>
      <c r="E94" s="14">
        <f>E95</f>
        <v>0</v>
      </c>
      <c r="F94" s="14">
        <f>F95</f>
        <v>0</v>
      </c>
      <c r="G94" s="14">
        <f>G95</f>
        <v>0</v>
      </c>
      <c r="H94" s="14">
        <f t="shared" si="14"/>
        <v>-1871333</v>
      </c>
      <c r="I94" s="14">
        <f t="shared" si="14"/>
        <v>-1871333</v>
      </c>
    </row>
    <row r="95" spans="1:9" x14ac:dyDescent="0.3">
      <c r="A95" s="10" t="s">
        <v>86</v>
      </c>
      <c r="B95" s="11">
        <v>-1871333</v>
      </c>
      <c r="C95" s="12">
        <f>B95</f>
        <v>-1871333</v>
      </c>
      <c r="D95" s="12">
        <v>0</v>
      </c>
      <c r="E95" s="12">
        <f>D95</f>
        <v>0</v>
      </c>
      <c r="F95" s="12">
        <v>0</v>
      </c>
      <c r="G95" s="12">
        <f>F95</f>
        <v>0</v>
      </c>
      <c r="H95" s="11">
        <f t="shared" si="14"/>
        <v>-1871333</v>
      </c>
      <c r="I95" s="12">
        <f t="shared" si="14"/>
        <v>-1871333</v>
      </c>
    </row>
    <row r="96" spans="1:9" x14ac:dyDescent="0.3">
      <c r="A96" s="13" t="s">
        <v>87</v>
      </c>
      <c r="B96" s="14">
        <v>-1976733</v>
      </c>
      <c r="C96" s="14">
        <f>SUM(C97:C98)</f>
        <v>-1976733</v>
      </c>
      <c r="D96" s="14">
        <f>SUM(D97:D98)</f>
        <v>0</v>
      </c>
      <c r="E96" s="14">
        <f>SUM(E97:E98)</f>
        <v>0</v>
      </c>
      <c r="F96" s="14">
        <f>SUM(F97:F98)</f>
        <v>-194065</v>
      </c>
      <c r="G96" s="14">
        <f>SUM(G97:G98)</f>
        <v>-194065</v>
      </c>
      <c r="H96" s="14">
        <f t="shared" si="14"/>
        <v>-2170798</v>
      </c>
      <c r="I96" s="14">
        <f t="shared" si="14"/>
        <v>-2170798</v>
      </c>
    </row>
    <row r="97" spans="1:9" x14ac:dyDescent="0.3">
      <c r="A97" s="10" t="s">
        <v>88</v>
      </c>
      <c r="B97" s="11">
        <v>-1737033</v>
      </c>
      <c r="C97" s="12">
        <f>B97</f>
        <v>-1737033</v>
      </c>
      <c r="D97" s="12">
        <v>0</v>
      </c>
      <c r="E97" s="12">
        <f>D97</f>
        <v>0</v>
      </c>
      <c r="F97" s="12">
        <v>0</v>
      </c>
      <c r="G97" s="12">
        <f>F97</f>
        <v>0</v>
      </c>
      <c r="H97" s="11">
        <f t="shared" si="14"/>
        <v>-1737033</v>
      </c>
      <c r="I97" s="12">
        <f t="shared" si="14"/>
        <v>-1737033</v>
      </c>
    </row>
    <row r="98" spans="1:9" x14ac:dyDescent="0.3">
      <c r="A98" s="10" t="s">
        <v>89</v>
      </c>
      <c r="B98" s="11">
        <v>-239700</v>
      </c>
      <c r="C98" s="12">
        <f>B98</f>
        <v>-239700</v>
      </c>
      <c r="D98" s="12">
        <v>0</v>
      </c>
      <c r="E98" s="12">
        <f>D98</f>
        <v>0</v>
      </c>
      <c r="F98" s="12">
        <v>-194065</v>
      </c>
      <c r="G98" s="12">
        <f>F98</f>
        <v>-194065</v>
      </c>
      <c r="H98" s="11">
        <f t="shared" si="14"/>
        <v>-433765</v>
      </c>
      <c r="I98" s="12">
        <f t="shared" si="14"/>
        <v>-433765</v>
      </c>
    </row>
    <row r="99" spans="1:9" x14ac:dyDescent="0.3">
      <c r="A99" s="13" t="s">
        <v>90</v>
      </c>
      <c r="B99" s="14">
        <v>-4900000</v>
      </c>
      <c r="C99" s="14">
        <f>C100</f>
        <v>-4900000</v>
      </c>
      <c r="D99" s="14">
        <f>D100</f>
        <v>0</v>
      </c>
      <c r="E99" s="14">
        <f>E100</f>
        <v>0</v>
      </c>
      <c r="F99" s="14">
        <f>F100</f>
        <v>0</v>
      </c>
      <c r="G99" s="14">
        <f>G100</f>
        <v>0</v>
      </c>
      <c r="H99" s="14">
        <f t="shared" si="14"/>
        <v>-4900000</v>
      </c>
      <c r="I99" s="14">
        <f t="shared" si="14"/>
        <v>-4900000</v>
      </c>
    </row>
    <row r="100" spans="1:9" x14ac:dyDescent="0.3">
      <c r="A100" s="10" t="s">
        <v>91</v>
      </c>
      <c r="B100" s="11">
        <v>-4900000</v>
      </c>
      <c r="C100" s="12">
        <f>B100</f>
        <v>-4900000</v>
      </c>
      <c r="D100" s="12">
        <v>0</v>
      </c>
      <c r="E100" s="12">
        <f>D100</f>
        <v>0</v>
      </c>
      <c r="F100" s="12">
        <v>0</v>
      </c>
      <c r="G100" s="12">
        <f>F100</f>
        <v>0</v>
      </c>
      <c r="H100" s="11">
        <f t="shared" si="14"/>
        <v>-4900000</v>
      </c>
      <c r="I100" s="12">
        <f t="shared" si="14"/>
        <v>-4900000</v>
      </c>
    </row>
    <row r="101" spans="1:9" x14ac:dyDescent="0.3">
      <c r="A101" s="13" t="s">
        <v>92</v>
      </c>
      <c r="B101" s="14">
        <v>-4645988</v>
      </c>
      <c r="C101" s="14">
        <f>SUM(C103:C104)</f>
        <v>-4645988</v>
      </c>
      <c r="D101" s="14">
        <f>D103+D104</f>
        <v>-45000</v>
      </c>
      <c r="E101" s="14">
        <f>SUM(E103:E104)</f>
        <v>-45000</v>
      </c>
      <c r="F101" s="14">
        <f>SUM(F102:F104)</f>
        <v>-184459</v>
      </c>
      <c r="G101" s="14">
        <f>SUM(G102:G104)</f>
        <v>-184459</v>
      </c>
      <c r="H101" s="14">
        <f t="shared" si="14"/>
        <v>-4875447</v>
      </c>
      <c r="I101" s="14">
        <f t="shared" si="14"/>
        <v>-4875447</v>
      </c>
    </row>
    <row r="102" spans="1:9" x14ac:dyDescent="0.3">
      <c r="A102" s="10" t="s">
        <v>93</v>
      </c>
      <c r="B102" s="11">
        <v>0</v>
      </c>
      <c r="C102" s="12">
        <v>0</v>
      </c>
      <c r="D102" s="12">
        <v>0</v>
      </c>
      <c r="E102" s="12">
        <v>0</v>
      </c>
      <c r="F102" s="16">
        <v>-178439</v>
      </c>
      <c r="G102" s="12">
        <f t="shared" ref="G102:G103" si="16">F102</f>
        <v>-178439</v>
      </c>
      <c r="H102" s="11">
        <f t="shared" si="14"/>
        <v>-178439</v>
      </c>
      <c r="I102" s="12">
        <f t="shared" si="14"/>
        <v>-178439</v>
      </c>
    </row>
    <row r="103" spans="1:9" x14ac:dyDescent="0.3">
      <c r="A103" s="10" t="s">
        <v>94</v>
      </c>
      <c r="B103" s="11">
        <v>-4575988</v>
      </c>
      <c r="C103" s="12">
        <f>B103</f>
        <v>-4575988</v>
      </c>
      <c r="D103" s="12">
        <v>0</v>
      </c>
      <c r="E103" s="12">
        <f>D103</f>
        <v>0</v>
      </c>
      <c r="F103" s="12">
        <v>0</v>
      </c>
      <c r="G103" s="12">
        <f t="shared" si="16"/>
        <v>0</v>
      </c>
      <c r="H103" s="11">
        <f t="shared" si="14"/>
        <v>-4575988</v>
      </c>
      <c r="I103" s="12">
        <f t="shared" si="14"/>
        <v>-4575988</v>
      </c>
    </row>
    <row r="104" spans="1:9" x14ac:dyDescent="0.3">
      <c r="A104" s="10" t="s">
        <v>95</v>
      </c>
      <c r="B104" s="11">
        <v>-70000</v>
      </c>
      <c r="C104" s="12">
        <f>B104</f>
        <v>-70000</v>
      </c>
      <c r="D104" s="12">
        <v>-45000</v>
      </c>
      <c r="E104" s="12">
        <f>D104</f>
        <v>-45000</v>
      </c>
      <c r="F104" s="12">
        <v>-6020</v>
      </c>
      <c r="G104" s="12">
        <f>F104</f>
        <v>-6020</v>
      </c>
      <c r="H104" s="11">
        <f t="shared" si="14"/>
        <v>-121020</v>
      </c>
      <c r="I104" s="12">
        <f t="shared" si="14"/>
        <v>-121020</v>
      </c>
    </row>
    <row r="105" spans="1:9" x14ac:dyDescent="0.3">
      <c r="A105" s="13" t="s">
        <v>96</v>
      </c>
      <c r="B105" s="14">
        <f>B106</f>
        <v>0</v>
      </c>
      <c r="C105" s="14">
        <f>C106</f>
        <v>0</v>
      </c>
      <c r="D105" s="14">
        <f t="shared" ref="D105:E105" si="17">D106</f>
        <v>0</v>
      </c>
      <c r="E105" s="14">
        <f t="shared" si="17"/>
        <v>0</v>
      </c>
      <c r="F105" s="14">
        <f>F106</f>
        <v>-100000</v>
      </c>
      <c r="G105" s="14">
        <f>G106</f>
        <v>-100000</v>
      </c>
      <c r="H105" s="14">
        <f t="shared" si="14"/>
        <v>-100000</v>
      </c>
      <c r="I105" s="14">
        <f t="shared" si="14"/>
        <v>-100000</v>
      </c>
    </row>
    <row r="106" spans="1:9" x14ac:dyDescent="0.3">
      <c r="A106" s="10" t="s">
        <v>97</v>
      </c>
      <c r="B106" s="11">
        <v>0</v>
      </c>
      <c r="C106" s="12">
        <v>0</v>
      </c>
      <c r="D106" s="12">
        <v>0</v>
      </c>
      <c r="E106" s="12">
        <v>0</v>
      </c>
      <c r="F106" s="12">
        <v>-100000</v>
      </c>
      <c r="G106" s="12">
        <f>F106</f>
        <v>-100000</v>
      </c>
      <c r="H106" s="11">
        <f t="shared" si="14"/>
        <v>-100000</v>
      </c>
      <c r="I106" s="12">
        <f t="shared" si="14"/>
        <v>-100000</v>
      </c>
    </row>
    <row r="107" spans="1:9" x14ac:dyDescent="0.3">
      <c r="A107" s="6" t="s">
        <v>98</v>
      </c>
      <c r="B107" s="7">
        <f t="shared" ref="B107:G107" si="18">B108+B110</f>
        <v>-204452311</v>
      </c>
      <c r="C107" s="7">
        <f t="shared" si="18"/>
        <v>-14750355</v>
      </c>
      <c r="D107" s="7">
        <f t="shared" si="18"/>
        <v>0</v>
      </c>
      <c r="E107" s="7">
        <f t="shared" si="18"/>
        <v>0</v>
      </c>
      <c r="F107" s="7">
        <f t="shared" si="18"/>
        <v>0</v>
      </c>
      <c r="G107" s="7">
        <f t="shared" si="18"/>
        <v>0</v>
      </c>
      <c r="H107" s="7">
        <f t="shared" si="14"/>
        <v>-204452311</v>
      </c>
      <c r="I107" s="7">
        <f t="shared" si="14"/>
        <v>-14750355</v>
      </c>
    </row>
    <row r="108" spans="1:9" x14ac:dyDescent="0.3">
      <c r="A108" s="8" t="s">
        <v>14</v>
      </c>
      <c r="B108" s="9">
        <v>-70000</v>
      </c>
      <c r="C108" s="9">
        <v>0</v>
      </c>
      <c r="D108" s="9">
        <f>D109</f>
        <v>0</v>
      </c>
      <c r="E108" s="9">
        <v>0</v>
      </c>
      <c r="F108" s="9">
        <f>F109</f>
        <v>0</v>
      </c>
      <c r="G108" s="9">
        <v>0</v>
      </c>
      <c r="H108" s="9">
        <f t="shared" si="14"/>
        <v>-70000</v>
      </c>
      <c r="I108" s="9">
        <f t="shared" si="14"/>
        <v>0</v>
      </c>
    </row>
    <row r="109" spans="1:9" x14ac:dyDescent="0.3">
      <c r="A109" s="10" t="s">
        <v>99</v>
      </c>
      <c r="B109" s="11">
        <v>-70000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1">
        <f t="shared" si="14"/>
        <v>-70000</v>
      </c>
      <c r="I109" s="12">
        <f t="shared" si="14"/>
        <v>0</v>
      </c>
    </row>
    <row r="110" spans="1:9" x14ac:dyDescent="0.3">
      <c r="A110" s="8" t="s">
        <v>22</v>
      </c>
      <c r="B110" s="9">
        <f t="shared" ref="B110:G110" si="19">B111+B115+B117+B119+B121+B123+B125</f>
        <v>-204382311</v>
      </c>
      <c r="C110" s="9">
        <f t="shared" si="19"/>
        <v>-14750355</v>
      </c>
      <c r="D110" s="9">
        <f>D111+D115+D117+D119+D121+D123+D125</f>
        <v>0</v>
      </c>
      <c r="E110" s="9">
        <f>E111+E115+E117+E119+E121+E123+E125</f>
        <v>0</v>
      </c>
      <c r="F110" s="9">
        <f t="shared" si="19"/>
        <v>0</v>
      </c>
      <c r="G110" s="9">
        <f t="shared" si="19"/>
        <v>0</v>
      </c>
      <c r="H110" s="9">
        <f t="shared" si="14"/>
        <v>-204382311</v>
      </c>
      <c r="I110" s="9">
        <f t="shared" si="14"/>
        <v>-14750355</v>
      </c>
    </row>
    <row r="111" spans="1:9" x14ac:dyDescent="0.3">
      <c r="A111" s="13" t="s">
        <v>100</v>
      </c>
      <c r="B111" s="14">
        <f t="shared" ref="B111:G111" si="20">SUBTOTAL(9,B112:B114)</f>
        <v>-117056498</v>
      </c>
      <c r="C111" s="14">
        <f t="shared" si="20"/>
        <v>-14750355</v>
      </c>
      <c r="D111" s="14">
        <f t="shared" si="20"/>
        <v>0</v>
      </c>
      <c r="E111" s="14">
        <f t="shared" si="20"/>
        <v>0</v>
      </c>
      <c r="F111" s="14">
        <f t="shared" si="20"/>
        <v>0</v>
      </c>
      <c r="G111" s="14">
        <f t="shared" si="20"/>
        <v>0</v>
      </c>
      <c r="H111" s="14">
        <f t="shared" si="14"/>
        <v>-117056498</v>
      </c>
      <c r="I111" s="14">
        <f t="shared" si="14"/>
        <v>-14750355</v>
      </c>
    </row>
    <row r="112" spans="1:9" x14ac:dyDescent="0.3">
      <c r="A112" s="10" t="s">
        <v>101</v>
      </c>
      <c r="B112" s="11">
        <v>-45000</v>
      </c>
      <c r="C112" s="12">
        <f>B112</f>
        <v>-45000</v>
      </c>
      <c r="D112" s="12">
        <v>0</v>
      </c>
      <c r="E112" s="12">
        <f>D112</f>
        <v>0</v>
      </c>
      <c r="F112" s="12">
        <v>0</v>
      </c>
      <c r="G112" s="12">
        <f>F112</f>
        <v>0</v>
      </c>
      <c r="H112" s="11">
        <f t="shared" si="14"/>
        <v>-45000</v>
      </c>
      <c r="I112" s="12">
        <f t="shared" si="14"/>
        <v>-45000</v>
      </c>
    </row>
    <row r="113" spans="1:9" x14ac:dyDescent="0.3">
      <c r="A113" s="10" t="s">
        <v>102</v>
      </c>
      <c r="B113" s="11">
        <v>-15000000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1">
        <f t="shared" si="14"/>
        <v>-15000000</v>
      </c>
      <c r="I113" s="12">
        <f t="shared" si="14"/>
        <v>0</v>
      </c>
    </row>
    <row r="114" spans="1:9" x14ac:dyDescent="0.3">
      <c r="A114" s="10" t="s">
        <v>103</v>
      </c>
      <c r="B114" s="11">
        <v>-102011498</v>
      </c>
      <c r="C114" s="12">
        <v>-14705355</v>
      </c>
      <c r="D114" s="12">
        <v>0</v>
      </c>
      <c r="E114" s="12">
        <v>0</v>
      </c>
      <c r="F114" s="12">
        <v>0</v>
      </c>
      <c r="G114" s="12">
        <v>0</v>
      </c>
      <c r="H114" s="11">
        <f t="shared" si="14"/>
        <v>-102011498</v>
      </c>
      <c r="I114" s="12">
        <f t="shared" si="14"/>
        <v>-14705355</v>
      </c>
    </row>
    <row r="115" spans="1:9" x14ac:dyDescent="0.3">
      <c r="A115" s="13" t="s">
        <v>104</v>
      </c>
      <c r="B115" s="14">
        <v>-1000000</v>
      </c>
      <c r="C115" s="14">
        <f>C116</f>
        <v>0</v>
      </c>
      <c r="D115" s="14">
        <f>D116</f>
        <v>0</v>
      </c>
      <c r="E115" s="14">
        <f>E116</f>
        <v>0</v>
      </c>
      <c r="F115" s="14">
        <f>F116</f>
        <v>0</v>
      </c>
      <c r="G115" s="14">
        <f>G116</f>
        <v>0</v>
      </c>
      <c r="H115" s="14">
        <f t="shared" si="14"/>
        <v>-1000000</v>
      </c>
      <c r="I115" s="14">
        <f t="shared" si="14"/>
        <v>0</v>
      </c>
    </row>
    <row r="116" spans="1:9" x14ac:dyDescent="0.3">
      <c r="A116" s="10" t="s">
        <v>102</v>
      </c>
      <c r="B116" s="11">
        <v>-1000000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1">
        <f t="shared" si="14"/>
        <v>-1000000</v>
      </c>
      <c r="I116" s="12">
        <f t="shared" si="14"/>
        <v>0</v>
      </c>
    </row>
    <row r="117" spans="1:9" x14ac:dyDescent="0.3">
      <c r="A117" s="13" t="s">
        <v>105</v>
      </c>
      <c r="B117" s="14">
        <v>-57700000</v>
      </c>
      <c r="C117" s="14">
        <f>C118</f>
        <v>0</v>
      </c>
      <c r="D117" s="14">
        <f>D118</f>
        <v>0</v>
      </c>
      <c r="E117" s="14">
        <f>E118</f>
        <v>0</v>
      </c>
      <c r="F117" s="14">
        <f>F118</f>
        <v>0</v>
      </c>
      <c r="G117" s="14">
        <f>G118</f>
        <v>0</v>
      </c>
      <c r="H117" s="14">
        <f t="shared" si="14"/>
        <v>-57700000</v>
      </c>
      <c r="I117" s="14">
        <f t="shared" si="14"/>
        <v>0</v>
      </c>
    </row>
    <row r="118" spans="1:9" x14ac:dyDescent="0.3">
      <c r="A118" s="10" t="s">
        <v>102</v>
      </c>
      <c r="B118" s="11">
        <v>-57700000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1">
        <f t="shared" si="14"/>
        <v>-57700000</v>
      </c>
      <c r="I118" s="12">
        <f t="shared" si="14"/>
        <v>0</v>
      </c>
    </row>
    <row r="119" spans="1:9" x14ac:dyDescent="0.3">
      <c r="A119" s="13" t="s">
        <v>106</v>
      </c>
      <c r="B119" s="14">
        <v>-7678833</v>
      </c>
      <c r="C119" s="14">
        <f>C120</f>
        <v>0</v>
      </c>
      <c r="D119" s="14">
        <f>D120</f>
        <v>0</v>
      </c>
      <c r="E119" s="14">
        <f>E120</f>
        <v>0</v>
      </c>
      <c r="F119" s="14">
        <f>F120</f>
        <v>0</v>
      </c>
      <c r="G119" s="14">
        <f>G120</f>
        <v>0</v>
      </c>
      <c r="H119" s="14">
        <f t="shared" si="14"/>
        <v>-7678833</v>
      </c>
      <c r="I119" s="14">
        <f t="shared" si="14"/>
        <v>0</v>
      </c>
    </row>
    <row r="120" spans="1:9" x14ac:dyDescent="0.3">
      <c r="A120" s="10" t="s">
        <v>102</v>
      </c>
      <c r="B120" s="11">
        <v>-7678833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1">
        <f t="shared" si="14"/>
        <v>-7678833</v>
      </c>
      <c r="I120" s="12">
        <f t="shared" si="14"/>
        <v>0</v>
      </c>
    </row>
    <row r="121" spans="1:9" x14ac:dyDescent="0.3">
      <c r="A121" s="13" t="s">
        <v>107</v>
      </c>
      <c r="B121" s="14">
        <v>-7899980</v>
      </c>
      <c r="C121" s="14">
        <v>0</v>
      </c>
      <c r="D121" s="14">
        <v>0</v>
      </c>
      <c r="E121" s="14">
        <v>0</v>
      </c>
      <c r="F121" s="14">
        <f>F122</f>
        <v>0</v>
      </c>
      <c r="G121" s="14">
        <v>0</v>
      </c>
      <c r="H121" s="14">
        <f t="shared" si="14"/>
        <v>-7899980</v>
      </c>
      <c r="I121" s="14">
        <f t="shared" si="14"/>
        <v>0</v>
      </c>
    </row>
    <row r="122" spans="1:9" x14ac:dyDescent="0.3">
      <c r="A122" s="10" t="s">
        <v>108</v>
      </c>
      <c r="B122" s="11">
        <v>-7899980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1">
        <f t="shared" si="14"/>
        <v>-7899980</v>
      </c>
      <c r="I122" s="12">
        <f t="shared" si="14"/>
        <v>0</v>
      </c>
    </row>
    <row r="123" spans="1:9" x14ac:dyDescent="0.3">
      <c r="A123" s="13" t="s">
        <v>109</v>
      </c>
      <c r="B123" s="14">
        <v>-600000</v>
      </c>
      <c r="C123" s="14">
        <v>0</v>
      </c>
      <c r="D123" s="14">
        <v>0</v>
      </c>
      <c r="E123" s="14">
        <v>0</v>
      </c>
      <c r="F123" s="14">
        <f>F124</f>
        <v>0</v>
      </c>
      <c r="G123" s="14">
        <v>0</v>
      </c>
      <c r="H123" s="14">
        <f t="shared" si="14"/>
        <v>-600000</v>
      </c>
      <c r="I123" s="14">
        <f t="shared" si="14"/>
        <v>0</v>
      </c>
    </row>
    <row r="124" spans="1:9" x14ac:dyDescent="0.3">
      <c r="A124" s="10" t="s">
        <v>108</v>
      </c>
      <c r="B124" s="11">
        <v>-600000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1">
        <f t="shared" si="14"/>
        <v>-600000</v>
      </c>
      <c r="I124" s="12">
        <f t="shared" si="14"/>
        <v>0</v>
      </c>
    </row>
    <row r="125" spans="1:9" x14ac:dyDescent="0.3">
      <c r="A125" s="13" t="s">
        <v>110</v>
      </c>
      <c r="B125" s="14">
        <v>-12447000</v>
      </c>
      <c r="C125" s="14">
        <v>0</v>
      </c>
      <c r="D125" s="14">
        <v>0</v>
      </c>
      <c r="E125" s="14">
        <v>0</v>
      </c>
      <c r="F125" s="14">
        <f>F126</f>
        <v>0</v>
      </c>
      <c r="G125" s="14">
        <v>0</v>
      </c>
      <c r="H125" s="14">
        <f t="shared" si="14"/>
        <v>-12447000</v>
      </c>
      <c r="I125" s="14">
        <f t="shared" si="14"/>
        <v>0</v>
      </c>
    </row>
    <row r="126" spans="1:9" x14ac:dyDescent="0.3">
      <c r="A126" s="10" t="s">
        <v>108</v>
      </c>
      <c r="B126" s="11">
        <v>-12447000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1">
        <f t="shared" si="14"/>
        <v>-12447000</v>
      </c>
      <c r="I126" s="12">
        <f t="shared" si="14"/>
        <v>0</v>
      </c>
    </row>
    <row r="127" spans="1:9" x14ac:dyDescent="0.3">
      <c r="A127" s="6" t="s">
        <v>111</v>
      </c>
      <c r="B127" s="7">
        <f>B128</f>
        <v>-349018</v>
      </c>
      <c r="C127" s="7">
        <f>B127</f>
        <v>-349018</v>
      </c>
      <c r="D127" s="7">
        <f>D128</f>
        <v>-69520</v>
      </c>
      <c r="E127" s="7">
        <f t="shared" ref="E127" si="21">D127</f>
        <v>-69520</v>
      </c>
      <c r="F127" s="7">
        <f>F128</f>
        <v>0</v>
      </c>
      <c r="G127" s="7">
        <f>F127</f>
        <v>0</v>
      </c>
      <c r="H127" s="7">
        <f>B127+D127+F127</f>
        <v>-418538</v>
      </c>
      <c r="I127" s="7">
        <f t="shared" ref="I127:I142" si="22">C127+E127+G127</f>
        <v>-418538</v>
      </c>
    </row>
    <row r="128" spans="1:9" x14ac:dyDescent="0.3">
      <c r="A128" s="8" t="s">
        <v>14</v>
      </c>
      <c r="B128" s="9">
        <f>SUM(B129:B131)</f>
        <v>-349018</v>
      </c>
      <c r="C128" s="9">
        <f>SUM(C129:C131)</f>
        <v>-349018</v>
      </c>
      <c r="D128" s="9">
        <f t="shared" ref="D128:E128" si="23">SUM(D129:D131)</f>
        <v>-69520</v>
      </c>
      <c r="E128" s="9">
        <f t="shared" si="23"/>
        <v>-69520</v>
      </c>
      <c r="F128" s="9">
        <f>SUM(F129:F131)</f>
        <v>0</v>
      </c>
      <c r="G128" s="9">
        <f>F128</f>
        <v>0</v>
      </c>
      <c r="H128" s="9">
        <f t="shared" ref="H128:H142" si="24">B128+D128+F128</f>
        <v>-418538</v>
      </c>
      <c r="I128" s="9">
        <f t="shared" si="22"/>
        <v>-418538</v>
      </c>
    </row>
    <row r="129" spans="1:9" x14ac:dyDescent="0.3">
      <c r="A129" s="10" t="s">
        <v>112</v>
      </c>
      <c r="B129" s="11">
        <v>-349018</v>
      </c>
      <c r="C129" s="12">
        <f>B129</f>
        <v>-349018</v>
      </c>
      <c r="D129" s="12">
        <v>0</v>
      </c>
      <c r="E129" s="12">
        <f>D129</f>
        <v>0</v>
      </c>
      <c r="F129" s="12">
        <v>0</v>
      </c>
      <c r="G129" s="12">
        <f>F129</f>
        <v>0</v>
      </c>
      <c r="H129" s="11">
        <f t="shared" si="24"/>
        <v>-349018</v>
      </c>
      <c r="I129" s="11">
        <f t="shared" si="22"/>
        <v>-349018</v>
      </c>
    </row>
    <row r="130" spans="1:9" x14ac:dyDescent="0.3">
      <c r="A130" s="10" t="s">
        <v>113</v>
      </c>
      <c r="B130" s="11">
        <v>0</v>
      </c>
      <c r="C130" s="12">
        <v>0</v>
      </c>
      <c r="D130" s="12">
        <v>-40000</v>
      </c>
      <c r="E130" s="12">
        <f>D130</f>
        <v>-40000</v>
      </c>
      <c r="F130" s="12">
        <v>0</v>
      </c>
      <c r="G130" s="12">
        <f>F130</f>
        <v>0</v>
      </c>
      <c r="H130" s="11">
        <f t="shared" si="24"/>
        <v>-40000</v>
      </c>
      <c r="I130" s="11">
        <f t="shared" si="22"/>
        <v>-40000</v>
      </c>
    </row>
    <row r="131" spans="1:9" x14ac:dyDescent="0.3">
      <c r="A131" s="10" t="s">
        <v>114</v>
      </c>
      <c r="B131" s="11">
        <v>0</v>
      </c>
      <c r="C131" s="12">
        <f>B131</f>
        <v>0</v>
      </c>
      <c r="D131" s="12">
        <v>-29520</v>
      </c>
      <c r="E131" s="12">
        <f>D131</f>
        <v>-29520</v>
      </c>
      <c r="F131" s="12">
        <v>0</v>
      </c>
      <c r="G131" s="12">
        <f>F131</f>
        <v>0</v>
      </c>
      <c r="H131" s="11">
        <f t="shared" si="24"/>
        <v>-29520</v>
      </c>
      <c r="I131" s="11">
        <f t="shared" si="22"/>
        <v>-29520</v>
      </c>
    </row>
    <row r="132" spans="1:9" x14ac:dyDescent="0.3">
      <c r="A132" s="6" t="s">
        <v>115</v>
      </c>
      <c r="B132" s="7">
        <f>B135+B133</f>
        <v>-35324732</v>
      </c>
      <c r="C132" s="7">
        <f t="shared" ref="C132:E132" si="25">C135+C133</f>
        <v>0</v>
      </c>
      <c r="D132" s="7">
        <f t="shared" si="25"/>
        <v>-17240</v>
      </c>
      <c r="E132" s="7">
        <f t="shared" si="25"/>
        <v>-17240</v>
      </c>
      <c r="F132" s="7">
        <f>F135+F133</f>
        <v>0</v>
      </c>
      <c r="G132" s="7">
        <f>G135+G133</f>
        <v>0</v>
      </c>
      <c r="H132" s="7">
        <f t="shared" si="24"/>
        <v>-35341972</v>
      </c>
      <c r="I132" s="7">
        <f t="shared" si="22"/>
        <v>-17240</v>
      </c>
    </row>
    <row r="133" spans="1:9" x14ac:dyDescent="0.3">
      <c r="A133" s="8" t="s">
        <v>14</v>
      </c>
      <c r="B133" s="9">
        <f>B134</f>
        <v>0</v>
      </c>
      <c r="C133" s="9">
        <f>C134</f>
        <v>0</v>
      </c>
      <c r="D133" s="9">
        <f t="shared" ref="D133:E133" si="26">D134</f>
        <v>-17240</v>
      </c>
      <c r="E133" s="9">
        <f t="shared" si="26"/>
        <v>-17240</v>
      </c>
      <c r="F133" s="9">
        <f>F134</f>
        <v>0</v>
      </c>
      <c r="G133" s="9">
        <f>G134</f>
        <v>0</v>
      </c>
      <c r="H133" s="9">
        <f t="shared" si="24"/>
        <v>-17240</v>
      </c>
      <c r="I133" s="9">
        <f t="shared" si="22"/>
        <v>-17240</v>
      </c>
    </row>
    <row r="134" spans="1:9" x14ac:dyDescent="0.3">
      <c r="A134" s="10" t="s">
        <v>116</v>
      </c>
      <c r="B134" s="11">
        <v>0</v>
      </c>
      <c r="C134" s="12">
        <v>0</v>
      </c>
      <c r="D134" s="12">
        <v>-17240</v>
      </c>
      <c r="E134" s="12">
        <f>D134</f>
        <v>-17240</v>
      </c>
      <c r="F134" s="12">
        <v>0</v>
      </c>
      <c r="G134" s="12">
        <v>0</v>
      </c>
      <c r="H134" s="11">
        <f t="shared" si="24"/>
        <v>-17240</v>
      </c>
      <c r="I134" s="11">
        <f t="shared" si="22"/>
        <v>-17240</v>
      </c>
    </row>
    <row r="135" spans="1:9" x14ac:dyDescent="0.3">
      <c r="A135" s="8" t="s">
        <v>22</v>
      </c>
      <c r="B135" s="9">
        <v>-35324732</v>
      </c>
      <c r="C135" s="9">
        <v>0</v>
      </c>
      <c r="D135" s="9">
        <f>D136+D138+D141</f>
        <v>0</v>
      </c>
      <c r="E135" s="9">
        <f>E136+E138+E141</f>
        <v>0</v>
      </c>
      <c r="F135" s="9">
        <f>F136+F138+F141</f>
        <v>0</v>
      </c>
      <c r="G135" s="9">
        <v>0</v>
      </c>
      <c r="H135" s="9">
        <f t="shared" si="24"/>
        <v>-35324732</v>
      </c>
      <c r="I135" s="9">
        <f t="shared" si="22"/>
        <v>0</v>
      </c>
    </row>
    <row r="136" spans="1:9" x14ac:dyDescent="0.3">
      <c r="A136" s="13" t="s">
        <v>117</v>
      </c>
      <c r="B136" s="14">
        <v>-20360224</v>
      </c>
      <c r="C136" s="14">
        <v>0</v>
      </c>
      <c r="D136" s="14">
        <f>D137</f>
        <v>0</v>
      </c>
      <c r="E136" s="14">
        <v>0</v>
      </c>
      <c r="F136" s="14">
        <f>F137</f>
        <v>0</v>
      </c>
      <c r="G136" s="14">
        <v>0</v>
      </c>
      <c r="H136" s="14">
        <f t="shared" si="24"/>
        <v>-20360224</v>
      </c>
      <c r="I136" s="14">
        <f t="shared" si="22"/>
        <v>0</v>
      </c>
    </row>
    <row r="137" spans="1:9" x14ac:dyDescent="0.3">
      <c r="A137" s="10" t="s">
        <v>118</v>
      </c>
      <c r="B137" s="11">
        <v>-20360224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1">
        <f t="shared" si="24"/>
        <v>-20360224</v>
      </c>
      <c r="I137" s="12">
        <f t="shared" si="22"/>
        <v>0</v>
      </c>
    </row>
    <row r="138" spans="1:9" x14ac:dyDescent="0.3">
      <c r="A138" s="13" t="s">
        <v>119</v>
      </c>
      <c r="B138" s="14">
        <v>-12126079</v>
      </c>
      <c r="C138" s="14">
        <v>0</v>
      </c>
      <c r="D138" s="14">
        <f>D139+D140</f>
        <v>0</v>
      </c>
      <c r="E138" s="14">
        <v>0</v>
      </c>
      <c r="F138" s="14">
        <f>SUM(F139:F140)</f>
        <v>0</v>
      </c>
      <c r="G138" s="14">
        <v>0</v>
      </c>
      <c r="H138" s="14">
        <f t="shared" si="24"/>
        <v>-12126079</v>
      </c>
      <c r="I138" s="14">
        <f t="shared" si="22"/>
        <v>0</v>
      </c>
    </row>
    <row r="139" spans="1:9" x14ac:dyDescent="0.3">
      <c r="A139" s="10" t="s">
        <v>120</v>
      </c>
      <c r="B139" s="11">
        <v>-11469660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1">
        <f t="shared" si="24"/>
        <v>-11469660</v>
      </c>
      <c r="I139" s="12">
        <f t="shared" si="22"/>
        <v>0</v>
      </c>
    </row>
    <row r="140" spans="1:9" x14ac:dyDescent="0.3">
      <c r="A140" s="10" t="s">
        <v>121</v>
      </c>
      <c r="B140" s="11">
        <v>-656419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1">
        <f t="shared" si="24"/>
        <v>-656419</v>
      </c>
      <c r="I140" s="12">
        <f t="shared" si="22"/>
        <v>0</v>
      </c>
    </row>
    <row r="141" spans="1:9" x14ac:dyDescent="0.3">
      <c r="A141" s="13" t="s">
        <v>122</v>
      </c>
      <c r="B141" s="14">
        <v>-2838429</v>
      </c>
      <c r="C141" s="14">
        <v>0</v>
      </c>
      <c r="D141" s="14">
        <f>D142</f>
        <v>0</v>
      </c>
      <c r="E141" s="14">
        <v>0</v>
      </c>
      <c r="F141" s="14">
        <f>F142</f>
        <v>0</v>
      </c>
      <c r="G141" s="14">
        <v>0</v>
      </c>
      <c r="H141" s="14">
        <f t="shared" si="24"/>
        <v>-2838429</v>
      </c>
      <c r="I141" s="14">
        <f t="shared" si="22"/>
        <v>0</v>
      </c>
    </row>
    <row r="142" spans="1:9" x14ac:dyDescent="0.3">
      <c r="A142" s="10" t="s">
        <v>118</v>
      </c>
      <c r="B142" s="11">
        <v>-2838429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1">
        <f t="shared" si="24"/>
        <v>-2838429</v>
      </c>
      <c r="I142" s="12">
        <f t="shared" si="22"/>
        <v>0</v>
      </c>
    </row>
    <row r="144" spans="1:9" x14ac:dyDescent="0.3">
      <c r="A144" t="s">
        <v>123</v>
      </c>
      <c r="D144" s="15"/>
      <c r="E144" s="15"/>
      <c r="F144" s="15"/>
      <c r="G144" s="15"/>
    </row>
  </sheetData>
  <mergeCells count="5">
    <mergeCell ref="A7:A9"/>
    <mergeCell ref="B7:C8"/>
    <mergeCell ref="H7:I8"/>
    <mergeCell ref="D7:E8"/>
    <mergeCell ref="F7:G8"/>
  </mergeCells>
  <pageMargins left="0.7" right="0.7" top="0.75" bottom="0.75" header="0.3" footer="0.3"/>
  <pageSetup paperSize="9" scale="40" fitToHeight="0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c86ffe0c73973426adbbef956e28381a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7bb442f231c44d7ae2a294a04ef08c81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Status xmlns="982cc016-dcb7-4772-a144-8d57a835eb3e">0</_ApprovalStatus>
    <_ApprovalAssignedTo xmlns="982cc016-dcb7-4772-a144-8d57a835eb3e">
      <UserInfo>
        <DisplayName/>
        <AccountId xsi:nil="true"/>
        <AccountType/>
      </UserInfo>
    </_ApprovalAssignedTo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BC649-A392-40CC-A820-F9DCF7433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FEDB28-9644-4C1C-9FA9-087D2F1CEA9F}">
  <ds:schemaRefs>
    <ds:schemaRef ds:uri="http://purl.org/dc/elements/1.1/"/>
    <ds:schemaRef ds:uri="http://schemas.microsoft.com/office/2006/metadata/properties"/>
    <ds:schemaRef ds:uri="http://purl.org/dc/terms/"/>
    <ds:schemaRef ds:uri="3d7fb3fa-7f75-4382-a1fe-43b99e0a9782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82cc016-dcb7-4772-a144-8d57a835eb3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65C593-1F32-4BE2-9F12-79216B826A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Merike Väljako - RAM</dc:creator>
  <cp:keywords/>
  <dc:description/>
  <cp:lastModifiedBy>Merike Väljako - RAM</cp:lastModifiedBy>
  <cp:revision/>
  <cp:lastPrinted>2026-07-10T10:55:00Z</cp:lastPrinted>
  <dcterms:created xsi:type="dcterms:W3CDTF">2025-12-04T14:02:46Z</dcterms:created>
  <dcterms:modified xsi:type="dcterms:W3CDTF">2026-07-10T11:02:38Z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2025-12-04T14:03:27Z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692f3316-85c1-44a2-908c-d689b6c91e46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0x010100AAEFB93223A0D949B46CEFC92259ABB8</vt:lpwstr>
  </property>
  <property fmtid="{D5CDD505-2E9C-101B-9397-08002B2CF9AE}" pid="11" name="MediaServiceImageTags">
    <vt:lpwstr/>
  </property>
  <property fmtid="{D5CDD505-2E9C-101B-9397-08002B2CF9AE}" pid="12" name="Order">
    <vt:r8>66447500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ApprovalStatus">
    <vt:i4>0</vt:i4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